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943" activeTab="7"/>
  </bookViews>
  <sheets>
    <sheet name="Состояние фин. дисциплины" sheetId="2" r:id="rId1"/>
    <sheet name="Качество ПФХД" sheetId="3" r:id="rId2"/>
    <sheet name="Степень выполнения ПФХД" sheetId="4" r:id="rId3"/>
    <sheet name="Выполнение МЗ" sheetId="5" r:id="rId4"/>
    <sheet name="Причины возникновения остатков" sheetId="6" r:id="rId5"/>
    <sheet name="Доставерность отчетности" sheetId="7" r:id="rId6"/>
    <sheet name="Качество ведения учетной полити" sheetId="8" r:id="rId7"/>
    <sheet name="Результаты" sheetId="9" r:id="rId8"/>
    <sheet name="Лист1" sheetId="11" state="hidden" r:id="rId9"/>
    <sheet name="Лист2" sheetId="12" state="hidden" r:id="rId10"/>
    <sheet name="Лист3" sheetId="13" state="hidden" r:id="rId11"/>
  </sheets>
  <definedNames>
    <definedName name="_xlnm.Print_Area" localSheetId="3">'Выполнение МЗ'!$A$1:$H$15</definedName>
    <definedName name="_xlnm.Print_Area" localSheetId="5">'Доставерность отчетности'!$A$1:$K$12</definedName>
    <definedName name="_xlnm.Print_Area" localSheetId="6">'Качество ведения учетной полити'!$A$1:$H$12</definedName>
    <definedName name="_xlnm.Print_Area" localSheetId="1">'Качество ПФХД'!$A$1:$K$12</definedName>
    <definedName name="_xlnm.Print_Area" localSheetId="4">'Причины возникновения остатков'!$A$1:$H$12</definedName>
    <definedName name="_xlnm.Print_Area" localSheetId="7">Результаты!$A$1:$X$18</definedName>
    <definedName name="_xlnm.Print_Area" localSheetId="0">'Состояние фин. дисциплины'!$A$1:$T$12</definedName>
    <definedName name="_xlnm.Print_Area" localSheetId="2">'Степень выполнения ПФХД'!$A$1:$N$12</definedName>
  </definedNames>
  <calcPr calcId="125725"/>
</workbook>
</file>

<file path=xl/calcChain.xml><?xml version="1.0" encoding="utf-8"?>
<calcChain xmlns="http://schemas.openxmlformats.org/spreadsheetml/2006/main">
  <c r="B11" i="2"/>
  <c r="B10"/>
  <c r="B9"/>
  <c r="B8"/>
  <c r="B7"/>
  <c r="B6"/>
  <c r="B5"/>
  <c r="Q7"/>
  <c r="Q8"/>
  <c r="N6" i="4"/>
  <c r="N7"/>
  <c r="N8"/>
  <c r="N9"/>
  <c r="N10"/>
  <c r="N11"/>
  <c r="N5"/>
  <c r="K6"/>
  <c r="K7"/>
  <c r="K8"/>
  <c r="K9"/>
  <c r="K10"/>
  <c r="K11"/>
  <c r="K5"/>
  <c r="H6"/>
  <c r="H7"/>
  <c r="H8"/>
  <c r="H9"/>
  <c r="H10"/>
  <c r="H11"/>
  <c r="H5"/>
  <c r="E6"/>
  <c r="E7"/>
  <c r="E8"/>
  <c r="E9"/>
  <c r="E10"/>
  <c r="E11"/>
  <c r="E5"/>
  <c r="E6" i="8"/>
  <c r="H6"/>
  <c r="E7"/>
  <c r="H7"/>
  <c r="E8"/>
  <c r="H8"/>
  <c r="E9"/>
  <c r="H9"/>
  <c r="E10"/>
  <c r="H10"/>
  <c r="E11"/>
  <c r="H11"/>
  <c r="H5"/>
  <c r="E5"/>
  <c r="E6" i="7"/>
  <c r="H6"/>
  <c r="K6"/>
  <c r="E7"/>
  <c r="H7"/>
  <c r="K7"/>
  <c r="E8"/>
  <c r="H8"/>
  <c r="K8"/>
  <c r="E9"/>
  <c r="H9"/>
  <c r="K9"/>
  <c r="E10"/>
  <c r="H10"/>
  <c r="K10"/>
  <c r="E11"/>
  <c r="H11"/>
  <c r="K11"/>
  <c r="K5"/>
  <c r="H5"/>
  <c r="E5"/>
  <c r="H6" i="6"/>
  <c r="H7"/>
  <c r="H8"/>
  <c r="H9"/>
  <c r="H10"/>
  <c r="H11"/>
  <c r="H5"/>
  <c r="E6"/>
  <c r="E7"/>
  <c r="E8"/>
  <c r="E9"/>
  <c r="E10"/>
  <c r="E11"/>
  <c r="E5"/>
  <c r="H9" i="5"/>
  <c r="H10"/>
  <c r="H11"/>
  <c r="H12"/>
  <c r="H13"/>
  <c r="H14"/>
  <c r="H8"/>
  <c r="E9"/>
  <c r="E10"/>
  <c r="E11"/>
  <c r="E12"/>
  <c r="E13"/>
  <c r="E14"/>
  <c r="E8"/>
  <c r="K6" i="3" l="1"/>
  <c r="K7"/>
  <c r="K8"/>
  <c r="B8" s="1"/>
  <c r="G10" i="9" s="1"/>
  <c r="K9" i="3"/>
  <c r="K10"/>
  <c r="B10" s="1"/>
  <c r="G12" i="9" s="1"/>
  <c r="K11" i="3"/>
  <c r="K5"/>
  <c r="H6"/>
  <c r="H7"/>
  <c r="H8"/>
  <c r="H9"/>
  <c r="H10"/>
  <c r="H11"/>
  <c r="H5"/>
  <c r="E6"/>
  <c r="E7"/>
  <c r="E12" s="1"/>
  <c r="E8"/>
  <c r="E9"/>
  <c r="E10"/>
  <c r="E11"/>
  <c r="E5"/>
  <c r="T11" i="2"/>
  <c r="T10"/>
  <c r="T9"/>
  <c r="T8"/>
  <c r="T7"/>
  <c r="T6"/>
  <c r="T5"/>
  <c r="Q11"/>
  <c r="Q10"/>
  <c r="Q9"/>
  <c r="Q6"/>
  <c r="Q5"/>
  <c r="N6"/>
  <c r="N8"/>
  <c r="N9"/>
  <c r="N11"/>
  <c r="K12"/>
  <c r="H6"/>
  <c r="H8"/>
  <c r="H9"/>
  <c r="H11"/>
  <c r="E12"/>
  <c r="E14" i="9"/>
  <c r="H14"/>
  <c r="K14"/>
  <c r="N14"/>
  <c r="Q14"/>
  <c r="T14"/>
  <c r="W14"/>
  <c r="E12" i="8"/>
  <c r="H12"/>
  <c r="B6"/>
  <c r="V8" i="9" s="1"/>
  <c r="B7" i="8"/>
  <c r="V9" i="9" s="1"/>
  <c r="B8" i="8"/>
  <c r="V10" i="9" s="1"/>
  <c r="B9" i="8"/>
  <c r="V11" i="9" s="1"/>
  <c r="B10" i="8"/>
  <c r="V12" i="9" s="1"/>
  <c r="B11" i="8"/>
  <c r="V13" i="9" s="1"/>
  <c r="B5" i="8"/>
  <c r="V7" i="9" s="1"/>
  <c r="E12" i="7"/>
  <c r="H12"/>
  <c r="K12"/>
  <c r="B5"/>
  <c r="S7" i="9" s="1"/>
  <c r="U7" s="1"/>
  <c r="E12" i="6"/>
  <c r="H12"/>
  <c r="B6"/>
  <c r="B7"/>
  <c r="B8"/>
  <c r="B9"/>
  <c r="B10"/>
  <c r="B11"/>
  <c r="B5"/>
  <c r="E15" i="5"/>
  <c r="H15"/>
  <c r="B9"/>
  <c r="B10"/>
  <c r="B11"/>
  <c r="B12"/>
  <c r="B13"/>
  <c r="B14"/>
  <c r="B8"/>
  <c r="H12" i="4"/>
  <c r="E12"/>
  <c r="K12"/>
  <c r="N12"/>
  <c r="B6"/>
  <c r="B7"/>
  <c r="B8"/>
  <c r="B9"/>
  <c r="B10"/>
  <c r="B11"/>
  <c r="B5"/>
  <c r="H12" i="3"/>
  <c r="B6"/>
  <c r="B9"/>
  <c r="G11" i="9" s="1"/>
  <c r="G8"/>
  <c r="N12" i="2" l="1"/>
  <c r="D10" i="9"/>
  <c r="F10" s="1"/>
  <c r="T12" i="2"/>
  <c r="B12" i="4"/>
  <c r="K12" i="3"/>
  <c r="B11"/>
  <c r="G13" i="9" s="1"/>
  <c r="B5" i="3"/>
  <c r="G7" i="9" s="1"/>
  <c r="B7" i="3"/>
  <c r="G9" i="9" s="1"/>
  <c r="D12"/>
  <c r="F12" s="1"/>
  <c r="D8"/>
  <c r="F8" s="1"/>
  <c r="Q12" i="2"/>
  <c r="D13" i="9"/>
  <c r="F13" s="1"/>
  <c r="D9"/>
  <c r="F9" s="1"/>
  <c r="D11"/>
  <c r="F11" s="1"/>
  <c r="D7"/>
  <c r="H12" i="2"/>
  <c r="V14" i="9"/>
  <c r="X7"/>
  <c r="B12" i="8"/>
  <c r="B12" i="6"/>
  <c r="B15" i="5"/>
  <c r="D14" i="9" l="1"/>
  <c r="G14"/>
  <c r="B12" i="3"/>
  <c r="B12" i="2"/>
  <c r="M9" i="9"/>
  <c r="O9" s="1"/>
  <c r="I12"/>
  <c r="J12"/>
  <c r="L12" s="1"/>
  <c r="I8"/>
  <c r="J7"/>
  <c r="L7" s="1"/>
  <c r="J8"/>
  <c r="L8" s="1"/>
  <c r="J9"/>
  <c r="L9" s="1"/>
  <c r="J10"/>
  <c r="J11"/>
  <c r="L11" s="1"/>
  <c r="J13"/>
  <c r="L13" s="1"/>
  <c r="B8" i="7"/>
  <c r="B9"/>
  <c r="M8" i="9"/>
  <c r="M10"/>
  <c r="O10" s="1"/>
  <c r="M12"/>
  <c r="O12" s="1"/>
  <c r="M13"/>
  <c r="O13" s="1"/>
  <c r="B11" i="7"/>
  <c r="S13" i="9" s="1"/>
  <c r="U13" s="1"/>
  <c r="X13"/>
  <c r="B10" i="7"/>
  <c r="X12" i="9" l="1"/>
  <c r="S12"/>
  <c r="U12" s="1"/>
  <c r="X10"/>
  <c r="S10"/>
  <c r="U10" s="1"/>
  <c r="X11"/>
  <c r="S11"/>
  <c r="U11" s="1"/>
  <c r="O8"/>
  <c r="L10"/>
  <c r="L14" s="1"/>
  <c r="J14"/>
  <c r="B6" i="7"/>
  <c r="B7"/>
  <c r="S9" i="9" s="1"/>
  <c r="U9" s="1"/>
  <c r="P12"/>
  <c r="R12" s="1"/>
  <c r="P10"/>
  <c r="R10" s="1"/>
  <c r="P11"/>
  <c r="R11" s="1"/>
  <c r="P8"/>
  <c r="R8" s="1"/>
  <c r="P13"/>
  <c r="R13" s="1"/>
  <c r="P9"/>
  <c r="R9" s="1"/>
  <c r="M11"/>
  <c r="O11" s="1"/>
  <c r="I11"/>
  <c r="I9"/>
  <c r="I10"/>
  <c r="I13"/>
  <c r="F7"/>
  <c r="F14" s="1"/>
  <c r="P7"/>
  <c r="M7"/>
  <c r="O7" s="1"/>
  <c r="X9"/>
  <c r="C12" l="1"/>
  <c r="X8"/>
  <c r="S8"/>
  <c r="B12" i="7"/>
  <c r="C13" i="9"/>
  <c r="R7"/>
  <c r="R14" s="1"/>
  <c r="P14"/>
  <c r="C11"/>
  <c r="O14"/>
  <c r="M14"/>
  <c r="C10"/>
  <c r="C9"/>
  <c r="I14"/>
  <c r="X14"/>
  <c r="I7"/>
  <c r="U8" l="1"/>
  <c r="U14" s="1"/>
  <c r="S14"/>
  <c r="C7"/>
  <c r="C14" l="1"/>
  <c r="C8"/>
</calcChain>
</file>

<file path=xl/sharedStrings.xml><?xml version="1.0" encoding="utf-8"?>
<sst xmlns="http://schemas.openxmlformats.org/spreadsheetml/2006/main" count="282" uniqueCount="59">
  <si>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</si>
  <si>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</si>
  <si>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</si>
  <si>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</si>
  <si>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</si>
  <si>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итог</t>
  </si>
  <si>
    <t>II</t>
  </si>
  <si>
    <t>I</t>
  </si>
  <si>
    <t>1. Состояние финансовой дисциплины</t>
  </si>
  <si>
    <t xml:space="preserve">1.1. Наличие выявленных при осуществлении мероприятий внутреннего муниципального финансового контроля нарушений бюджетного законодательства и законодательства в сфере закупок, допущенных муниципальными учреждениями, в т.ч. требующих возврата предоставленных средств и возмещение причиненного ущерба </t>
  </si>
  <si>
    <t>1.2. Наличие факта неправомерного использования бюджетных средств (нецелевое, неэффективное и (или) необоснованное использование)</t>
  </si>
  <si>
    <t>1.3.  Нарушение порядка принятия бюджетных обязательств на закупку товаров, работ и услуг</t>
  </si>
  <si>
    <t>1.5.Управление кредиторской задолженностью по расчетам с поставщиками и подрядчиками</t>
  </si>
  <si>
    <t>1.6.Объем просроченной кредиторской задолженности</t>
  </si>
  <si>
    <t>1. МБУ СШОР № 2 г. Ростова-на-Дону</t>
  </si>
  <si>
    <t>2. МБУ «СШ № 11»</t>
  </si>
  <si>
    <t>3. МБУ «СШ № 12»</t>
  </si>
  <si>
    <t>4. МБУ «СШ №13</t>
  </si>
  <si>
    <t>5. МБУ «Гребной канал «Дон»</t>
  </si>
  <si>
    <t>6. МБУ «СШ «Боевые перчатки»</t>
  </si>
  <si>
    <t>7. МБУ «ЦФКС»</t>
  </si>
  <si>
    <t xml:space="preserve">Средняя оценка деятельности муниципальных учреждений: </t>
  </si>
  <si>
    <t>2. Качество плана финансово-хозяйственной деятельности</t>
  </si>
  <si>
    <t>2.1. Соответствие плана финансово-хозяйственной деятельности утвержденной форме.</t>
  </si>
  <si>
    <t>2.2. Наличие расчетов и обоснований к плану финансово-хозяйственной деятельности по установленной форме.</t>
  </si>
  <si>
    <r>
      <t xml:space="preserve">2.3. </t>
    </r>
    <r>
      <rPr>
        <sz val="10"/>
        <color rgb="FF000000"/>
        <rFont val="Times New Roman"/>
        <family val="1"/>
        <charset val="204"/>
      </rPr>
      <t>Качество планирования расходов: количество изменений внесенных в ПФХД по инициативе муниципального учреждения</t>
    </r>
  </si>
  <si>
    <t>Наименование учреждения</t>
  </si>
  <si>
    <t>3. Степень выполнения плана финансово-хозяйственной деятельности</t>
  </si>
  <si>
    <t xml:space="preserve">3.1.Удельный вес неисполненных средств субсидии в общем объеме расходов муниципального учреждения, исполненных 
в отчетном финансовом году
</t>
  </si>
  <si>
    <t xml:space="preserve">3.2. Равномерность расходов в отчетном финансовом году
</t>
  </si>
  <si>
    <t xml:space="preserve">3.3.Исполнение утвержденных показателей кассового плана
</t>
  </si>
  <si>
    <t xml:space="preserve">3.4.  Динамика объема доходов, полученных муниципальными учреждениями, от предпринимательской и иной приносящей доход деятельности 
</t>
  </si>
  <si>
    <t>4. Выполнение муниципального задания</t>
  </si>
  <si>
    <t>4.1. Соблюдение сроков предоставления отчета о выполнении муниципального задания</t>
  </si>
  <si>
    <t>4.2. Степень выполнения муниципального задания</t>
  </si>
  <si>
    <t>5.1.Наличие остатка средств субсидии на финансовое обеспечение выполнения муниципального задания</t>
  </si>
  <si>
    <t>5.2. Причины возникновения остатков субсидий на цели не связанные с выполнением муниципального задания</t>
  </si>
  <si>
    <t>5. Причины возникновения остатков по субсидиям на финансовое обеспечение выполнения муниципального задания и на иные цели на конец отчетного года</t>
  </si>
  <si>
    <t>6. Полнота, достоверность составления и своевременность представления отчетности</t>
  </si>
  <si>
    <t xml:space="preserve">6.1.  Соблюдение сроков предоставления муниципальными учреждениями бюджетной и бухгалтерской отчетности 
</t>
  </si>
  <si>
    <t>6.2.Качество предоставленной бюджетной и бухгалтерской отчетности</t>
  </si>
  <si>
    <t>6.3.  Проведение инвентаризаций</t>
  </si>
  <si>
    <t>7.  Качество ведения учетной политики и управленческого (аналитического) учета</t>
  </si>
  <si>
    <t>7.2. Выполнение требований по размещению на официальном сайте в сети Интернет www.bus.gov.ru актуальной информации о муниципальном учреждении</t>
  </si>
  <si>
    <t xml:space="preserve">                                                          
РЕЗУЛЬТАТЫ 
мониторинга деятельности муниципальных бюджетных учреждений, подведомственных УФКС города Ростова-на-Дону за 2019 год                                                              
</t>
  </si>
  <si>
    <t>Д.А. Браславский</t>
  </si>
  <si>
    <t xml:space="preserve">Начальник Управления по физической культуре 
и спорту города Ростова-на-Дону                                                 
</t>
  </si>
  <si>
    <t>Состояние финансовой дисциплины</t>
  </si>
  <si>
    <t>Качество плана финансово-хозяйственной деятельности</t>
  </si>
  <si>
    <t>Степень выполнения плана финансово-хозяйственной деятельности</t>
  </si>
  <si>
    <t>Выполнение муниципального задания</t>
  </si>
  <si>
    <t>Причины возникновения остатков по субсидиям на финансовое обеспечение выполнения муниципального задания и на иные цели на конец отчетного года</t>
  </si>
  <si>
    <t>Полнота, достоверность составления и своевременность представления отчетности</t>
  </si>
  <si>
    <t>Качество ведения учетной политики и управленческого (аналитического) учета</t>
  </si>
  <si>
    <t>-</t>
  </si>
  <si>
    <t xml:space="preserve">Степень качества </t>
  </si>
  <si>
    <t>Направления мониторинга деятельности муниципальных бюджетных учреждений</t>
  </si>
  <si>
    <t xml:space="preserve">1.4.  Динамика выявленных органами внешнего государственного (муниципального) финансового контроля нарушений </t>
  </si>
  <si>
    <t xml:space="preserve">7.1.Качество распорядительного документа, регламентирующего Учетную политику учреждения
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</si>
</sst>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70" formatCode="#,##0.0"/>
  </numFmts>
  <fonts count="17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94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9" fontId="12" fillId="0" borderId="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9" fontId="12" fillId="0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14" fillId="0" borderId="0" xfId="0" applyFont="1" applyFill="1"/>
    <xf numFmtId="4" fontId="1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2" fontId="1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top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top" wrapText="1"/>
    </xf>
    <xf numFmtId="4" fontId="2" fillId="0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top" wrapText="1"/>
    </xf>
    <xf numFmtId="0" fontId="14" fillId="0" borderId="2" xfId="0" applyFont="1" applyFill="1" applyBorder="1"/>
    <xf numFmtId="49" fontId="1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2" fontId="3" fillId="3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70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view="pageBreakPreview" zoomScaleNormal="60" zoomScaleSheetLayoutView="100" workbookViewId="0">
      <pane ySplit="4" topLeftCell="A5" activePane="bottomLeft" state="frozen"/>
      <selection activeCell="A9" sqref="A9"/>
      <selection pane="bottomLeft" activeCell="L3" sqref="L3:N3"/>
    </sheetView>
  </sheetViews>
  <sheetFormatPr defaultRowHeight="12.75"/>
  <cols>
    <col min="1" max="1" width="54.28515625" style="46" customWidth="1"/>
    <col min="2" max="2" width="13" style="46" customWidth="1"/>
    <col min="3" max="3" width="12.7109375" style="46" customWidth="1"/>
    <col min="4" max="4" width="9.28515625" style="46" customWidth="1"/>
    <col min="5" max="5" width="13.140625" style="46" customWidth="1"/>
    <col min="6" max="6" width="8" style="46" customWidth="1"/>
    <col min="7" max="7" width="5.85546875" style="46" customWidth="1"/>
    <col min="8" max="8" width="10.140625" style="46" customWidth="1"/>
    <col min="9" max="9" width="8.42578125" style="46" customWidth="1"/>
    <col min="10" max="10" width="8.140625" style="46" customWidth="1"/>
    <col min="11" max="11" width="11" style="46" customWidth="1"/>
    <col min="12" max="12" width="9.42578125" style="46" customWidth="1"/>
    <col min="13" max="13" width="10" style="46" customWidth="1"/>
    <col min="14" max="14" width="9.7109375" style="46" customWidth="1"/>
    <col min="15" max="15" width="8.140625" style="46" customWidth="1"/>
    <col min="16" max="16" width="7.85546875" style="46" customWidth="1"/>
    <col min="17" max="17" width="9.85546875" style="46" customWidth="1"/>
    <col min="18" max="18" width="8.140625" style="46" customWidth="1"/>
    <col min="19" max="19" width="7.85546875" style="46" customWidth="1"/>
    <col min="20" max="20" width="10.7109375" style="46" customWidth="1"/>
    <col min="21" max="16384" width="9.140625" style="46"/>
  </cols>
  <sheetData>
    <row r="1" spans="1:24" ht="30" customHeight="1">
      <c r="A1" s="54" t="s">
        <v>26</v>
      </c>
      <c r="B1" s="57" t="s">
        <v>0</v>
      </c>
      <c r="C1" s="60" t="s">
        <v>1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4" ht="19.5" customHeight="1">
      <c r="A2" s="54"/>
      <c r="B2" s="57"/>
      <c r="C2" s="59" t="s">
        <v>8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4" ht="188.25" customHeight="1">
      <c r="A3" s="54"/>
      <c r="B3" s="54"/>
      <c r="C3" s="77" t="s">
        <v>9</v>
      </c>
      <c r="D3" s="77"/>
      <c r="E3" s="77"/>
      <c r="F3" s="58" t="s">
        <v>10</v>
      </c>
      <c r="G3" s="58"/>
      <c r="H3" s="58"/>
      <c r="I3" s="58" t="s">
        <v>11</v>
      </c>
      <c r="J3" s="58"/>
      <c r="K3" s="58"/>
      <c r="L3" s="58" t="s">
        <v>57</v>
      </c>
      <c r="M3" s="58"/>
      <c r="N3" s="58"/>
      <c r="O3" s="58" t="s">
        <v>12</v>
      </c>
      <c r="P3" s="58"/>
      <c r="Q3" s="58"/>
      <c r="R3" s="58" t="s">
        <v>13</v>
      </c>
      <c r="S3" s="58"/>
      <c r="T3" s="58"/>
    </row>
    <row r="4" spans="1:24" ht="17.25" customHeight="1">
      <c r="A4" s="54"/>
      <c r="B4" s="54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  <c r="L4" s="8" t="s">
        <v>2</v>
      </c>
      <c r="M4" s="8" t="s">
        <v>3</v>
      </c>
      <c r="N4" s="8" t="s">
        <v>4</v>
      </c>
      <c r="O4" s="8" t="s">
        <v>2</v>
      </c>
      <c r="P4" s="8" t="s">
        <v>3</v>
      </c>
      <c r="Q4" s="8" t="s">
        <v>4</v>
      </c>
      <c r="R4" s="8" t="s">
        <v>2</v>
      </c>
      <c r="S4" s="8" t="s">
        <v>3</v>
      </c>
      <c r="T4" s="8" t="s">
        <v>4</v>
      </c>
    </row>
    <row r="5" spans="1:24" ht="17.25" customHeight="1">
      <c r="A5" s="1" t="s">
        <v>14</v>
      </c>
      <c r="B5" s="7">
        <f>Q5+T5</f>
        <v>100</v>
      </c>
      <c r="C5" s="7" t="s">
        <v>54</v>
      </c>
      <c r="D5" s="89" t="s">
        <v>54</v>
      </c>
      <c r="E5" s="7" t="s">
        <v>54</v>
      </c>
      <c r="F5" s="7" t="s">
        <v>54</v>
      </c>
      <c r="G5" s="89" t="s">
        <v>54</v>
      </c>
      <c r="H5" s="7" t="s">
        <v>54</v>
      </c>
      <c r="I5" s="7" t="s">
        <v>54</v>
      </c>
      <c r="J5" s="89" t="s">
        <v>54</v>
      </c>
      <c r="K5" s="7" t="s">
        <v>54</v>
      </c>
      <c r="L5" s="7" t="s">
        <v>54</v>
      </c>
      <c r="M5" s="89" t="s">
        <v>54</v>
      </c>
      <c r="N5" s="7" t="s">
        <v>54</v>
      </c>
      <c r="O5" s="7">
        <v>1</v>
      </c>
      <c r="P5" s="89">
        <v>50</v>
      </c>
      <c r="Q5" s="7">
        <f>O5*P5</f>
        <v>50</v>
      </c>
      <c r="R5" s="7">
        <v>1</v>
      </c>
      <c r="S5" s="89">
        <v>50</v>
      </c>
      <c r="T5" s="7">
        <f>R5*S5</f>
        <v>50</v>
      </c>
      <c r="X5" s="47"/>
    </row>
    <row r="6" spans="1:24" ht="18.600000000000001" customHeight="1">
      <c r="A6" s="1" t="s">
        <v>15</v>
      </c>
      <c r="B6" s="7">
        <f>H6+N6+Q6+T6</f>
        <v>85</v>
      </c>
      <c r="C6" s="7" t="s">
        <v>54</v>
      </c>
      <c r="D6" s="89" t="s">
        <v>54</v>
      </c>
      <c r="E6" s="7" t="s">
        <v>54</v>
      </c>
      <c r="F6" s="7">
        <v>0</v>
      </c>
      <c r="G6" s="89">
        <v>15</v>
      </c>
      <c r="H6" s="7">
        <f t="shared" ref="H6:H11" si="0">F6*G6</f>
        <v>0</v>
      </c>
      <c r="I6" s="7" t="s">
        <v>54</v>
      </c>
      <c r="J6" s="89" t="s">
        <v>54</v>
      </c>
      <c r="K6" s="7" t="s">
        <v>54</v>
      </c>
      <c r="L6" s="7">
        <v>1</v>
      </c>
      <c r="M6" s="89">
        <v>15</v>
      </c>
      <c r="N6" s="7">
        <f t="shared" ref="N6:N11" si="1">L6*M6</f>
        <v>15</v>
      </c>
      <c r="O6" s="7">
        <v>1</v>
      </c>
      <c r="P6" s="89">
        <v>35</v>
      </c>
      <c r="Q6" s="7">
        <f t="shared" ref="Q6:Q11" si="2">O6*P6</f>
        <v>35</v>
      </c>
      <c r="R6" s="7">
        <v>1</v>
      </c>
      <c r="S6" s="89">
        <v>35</v>
      </c>
      <c r="T6" s="7">
        <f t="shared" ref="T6:T11" si="3">R6*S6</f>
        <v>35</v>
      </c>
    </row>
    <row r="7" spans="1:24" ht="15.75">
      <c r="A7" s="1" t="s">
        <v>16</v>
      </c>
      <c r="B7" s="7">
        <f>Q7+T7</f>
        <v>100</v>
      </c>
      <c r="C7" s="7" t="s">
        <v>54</v>
      </c>
      <c r="D7" s="89" t="s">
        <v>54</v>
      </c>
      <c r="E7" s="7" t="s">
        <v>54</v>
      </c>
      <c r="F7" s="7" t="s">
        <v>54</v>
      </c>
      <c r="G7" s="89" t="s">
        <v>54</v>
      </c>
      <c r="H7" s="7" t="s">
        <v>54</v>
      </c>
      <c r="I7" s="7" t="s">
        <v>54</v>
      </c>
      <c r="J7" s="89" t="s">
        <v>54</v>
      </c>
      <c r="K7" s="7" t="s">
        <v>54</v>
      </c>
      <c r="L7" s="7" t="s">
        <v>54</v>
      </c>
      <c r="M7" s="89" t="s">
        <v>54</v>
      </c>
      <c r="N7" s="7" t="s">
        <v>54</v>
      </c>
      <c r="O7" s="7">
        <v>1</v>
      </c>
      <c r="P7" s="89">
        <v>50</v>
      </c>
      <c r="Q7" s="7">
        <f t="shared" si="2"/>
        <v>50</v>
      </c>
      <c r="R7" s="7">
        <v>1</v>
      </c>
      <c r="S7" s="89">
        <v>50</v>
      </c>
      <c r="T7" s="7">
        <f t="shared" si="3"/>
        <v>50</v>
      </c>
    </row>
    <row r="8" spans="1:24" ht="15.75">
      <c r="A8" s="1" t="s">
        <v>17</v>
      </c>
      <c r="B8" s="7">
        <f>H8+N8+Q8+T8</f>
        <v>100</v>
      </c>
      <c r="C8" s="7" t="s">
        <v>54</v>
      </c>
      <c r="D8" s="89" t="s">
        <v>54</v>
      </c>
      <c r="E8" s="7" t="s">
        <v>54</v>
      </c>
      <c r="F8" s="7">
        <v>1</v>
      </c>
      <c r="G8" s="89">
        <v>15</v>
      </c>
      <c r="H8" s="7">
        <f t="shared" si="0"/>
        <v>15</v>
      </c>
      <c r="I8" s="7" t="s">
        <v>54</v>
      </c>
      <c r="J8" s="89" t="s">
        <v>54</v>
      </c>
      <c r="K8" s="7" t="s">
        <v>54</v>
      </c>
      <c r="L8" s="7">
        <v>1</v>
      </c>
      <c r="M8" s="89">
        <v>15</v>
      </c>
      <c r="N8" s="7">
        <f t="shared" si="1"/>
        <v>15</v>
      </c>
      <c r="O8" s="7">
        <v>1</v>
      </c>
      <c r="P8" s="89">
        <v>35</v>
      </c>
      <c r="Q8" s="7">
        <f t="shared" si="2"/>
        <v>35</v>
      </c>
      <c r="R8" s="7">
        <v>1</v>
      </c>
      <c r="S8" s="89">
        <v>35</v>
      </c>
      <c r="T8" s="7">
        <f t="shared" si="3"/>
        <v>35</v>
      </c>
    </row>
    <row r="9" spans="1:24" ht="15.75">
      <c r="A9" s="1" t="s">
        <v>18</v>
      </c>
      <c r="B9" s="7">
        <f>H9+N9+Q9+T9</f>
        <v>85</v>
      </c>
      <c r="C9" s="7" t="s">
        <v>54</v>
      </c>
      <c r="D9" s="89" t="s">
        <v>54</v>
      </c>
      <c r="E9" s="7" t="s">
        <v>54</v>
      </c>
      <c r="F9" s="7">
        <v>0</v>
      </c>
      <c r="G9" s="89">
        <v>15</v>
      </c>
      <c r="H9" s="7">
        <f t="shared" si="0"/>
        <v>0</v>
      </c>
      <c r="I9" s="7" t="s">
        <v>54</v>
      </c>
      <c r="J9" s="89" t="s">
        <v>54</v>
      </c>
      <c r="K9" s="7" t="s">
        <v>54</v>
      </c>
      <c r="L9" s="7">
        <v>1</v>
      </c>
      <c r="M9" s="89">
        <v>15</v>
      </c>
      <c r="N9" s="7">
        <f t="shared" si="1"/>
        <v>15</v>
      </c>
      <c r="O9" s="7">
        <v>1</v>
      </c>
      <c r="P9" s="89">
        <v>35</v>
      </c>
      <c r="Q9" s="7">
        <f t="shared" si="2"/>
        <v>35</v>
      </c>
      <c r="R9" s="7">
        <v>1</v>
      </c>
      <c r="S9" s="89">
        <v>35</v>
      </c>
      <c r="T9" s="7">
        <f t="shared" si="3"/>
        <v>35</v>
      </c>
    </row>
    <row r="10" spans="1:24" ht="15.75">
      <c r="A10" s="1" t="s">
        <v>19</v>
      </c>
      <c r="B10" s="7">
        <f>Q10+T10</f>
        <v>100</v>
      </c>
      <c r="C10" s="7" t="s">
        <v>54</v>
      </c>
      <c r="D10" s="89" t="s">
        <v>54</v>
      </c>
      <c r="E10" s="7" t="s">
        <v>54</v>
      </c>
      <c r="F10" s="7" t="s">
        <v>54</v>
      </c>
      <c r="G10" s="89" t="s">
        <v>54</v>
      </c>
      <c r="H10" s="7" t="s">
        <v>54</v>
      </c>
      <c r="I10" s="7" t="s">
        <v>54</v>
      </c>
      <c r="J10" s="89" t="s">
        <v>54</v>
      </c>
      <c r="K10" s="7" t="s">
        <v>54</v>
      </c>
      <c r="L10" s="7" t="s">
        <v>54</v>
      </c>
      <c r="M10" s="89" t="s">
        <v>54</v>
      </c>
      <c r="N10" s="7" t="s">
        <v>54</v>
      </c>
      <c r="O10" s="7">
        <v>1</v>
      </c>
      <c r="P10" s="89">
        <v>50</v>
      </c>
      <c r="Q10" s="7">
        <f t="shared" si="2"/>
        <v>50</v>
      </c>
      <c r="R10" s="7">
        <v>1</v>
      </c>
      <c r="S10" s="89">
        <v>50</v>
      </c>
      <c r="T10" s="7">
        <f t="shared" si="3"/>
        <v>50</v>
      </c>
    </row>
    <row r="11" spans="1:24" ht="15.75">
      <c r="A11" s="1" t="s">
        <v>20</v>
      </c>
      <c r="B11" s="7">
        <f>H11+N11+Q11+T11</f>
        <v>85</v>
      </c>
      <c r="C11" s="7" t="s">
        <v>54</v>
      </c>
      <c r="D11" s="89" t="s">
        <v>54</v>
      </c>
      <c r="E11" s="7" t="s">
        <v>54</v>
      </c>
      <c r="F11" s="7">
        <v>0</v>
      </c>
      <c r="G11" s="89">
        <v>15</v>
      </c>
      <c r="H11" s="7">
        <f t="shared" si="0"/>
        <v>0</v>
      </c>
      <c r="I11" s="7" t="s">
        <v>54</v>
      </c>
      <c r="J11" s="89" t="s">
        <v>54</v>
      </c>
      <c r="K11" s="7" t="s">
        <v>54</v>
      </c>
      <c r="L11" s="7">
        <v>1</v>
      </c>
      <c r="M11" s="89">
        <v>15</v>
      </c>
      <c r="N11" s="7">
        <f t="shared" si="1"/>
        <v>15</v>
      </c>
      <c r="O11" s="7">
        <v>1</v>
      </c>
      <c r="P11" s="89">
        <v>35</v>
      </c>
      <c r="Q11" s="7">
        <f t="shared" si="2"/>
        <v>35</v>
      </c>
      <c r="R11" s="7">
        <v>1</v>
      </c>
      <c r="S11" s="89">
        <v>35</v>
      </c>
      <c r="T11" s="7">
        <f t="shared" si="3"/>
        <v>35</v>
      </c>
    </row>
    <row r="12" spans="1:24" ht="36" customHeight="1">
      <c r="A12" s="13" t="s">
        <v>21</v>
      </c>
      <c r="B12" s="25">
        <f>SUM(B5:B11)/7</f>
        <v>93.571428571428569</v>
      </c>
      <c r="C12" s="25"/>
      <c r="D12" s="25"/>
      <c r="E12" s="25">
        <f t="shared" ref="C12:T12" si="4">SUM(E5:E11)/7</f>
        <v>0</v>
      </c>
      <c r="F12" s="25"/>
      <c r="G12" s="25"/>
      <c r="H12" s="25">
        <f t="shared" si="4"/>
        <v>2.1428571428571428</v>
      </c>
      <c r="I12" s="25"/>
      <c r="J12" s="25"/>
      <c r="K12" s="25">
        <f t="shared" si="4"/>
        <v>0</v>
      </c>
      <c r="L12" s="25"/>
      <c r="M12" s="25"/>
      <c r="N12" s="25">
        <f t="shared" si="4"/>
        <v>8.5714285714285712</v>
      </c>
      <c r="O12" s="25"/>
      <c r="P12" s="25"/>
      <c r="Q12" s="25">
        <f t="shared" si="4"/>
        <v>41.428571428571431</v>
      </c>
      <c r="R12" s="25"/>
      <c r="S12" s="25"/>
      <c r="T12" s="25">
        <f t="shared" ref="T12" si="5">SUM(T5:T11)/7</f>
        <v>41.428571428571431</v>
      </c>
    </row>
    <row r="13" spans="1:24" ht="30" customHeight="1">
      <c r="A13" s="37"/>
      <c r="B13" s="48"/>
    </row>
    <row r="14" spans="1:24" ht="30" customHeight="1"/>
    <row r="15" spans="1:24" ht="30" customHeight="1"/>
    <row r="16" spans="1:24" ht="30" customHeight="1"/>
    <row r="17" ht="30" customHeight="1"/>
    <row r="18" ht="30" customHeight="1"/>
    <row r="19" ht="30" customHeight="1"/>
    <row r="20" ht="30" customHeight="1"/>
    <row r="21" ht="30" customHeight="1"/>
  </sheetData>
  <sheetProtection selectLockedCells="1" selectUnlockedCells="1"/>
  <mergeCells count="10">
    <mergeCell ref="A1:A4"/>
    <mergeCell ref="B1:B4"/>
    <mergeCell ref="C3:E3"/>
    <mergeCell ref="F3:H3"/>
    <mergeCell ref="C2:T2"/>
    <mergeCell ref="C1:T1"/>
    <mergeCell ref="I3:K3"/>
    <mergeCell ref="R3:T3"/>
    <mergeCell ref="L3:N3"/>
    <mergeCell ref="O3:Q3"/>
  </mergeCells>
  <pageMargins left="0.51181102362204722" right="0.15748031496062992" top="0.59055118110236227" bottom="0.19685039370078741" header="0.51181102362204722" footer="0.51181102362204722"/>
  <pageSetup paperSize="9" scale="6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view="pageBreakPreview" zoomScale="90" zoomScaleSheetLayoutView="90" workbookViewId="0">
      <pane ySplit="4" topLeftCell="A5" activePane="bottomLeft" state="frozen"/>
      <selection activeCell="A9" sqref="A9"/>
      <selection pane="bottomLeft" activeCell="I11" sqref="I11"/>
    </sheetView>
  </sheetViews>
  <sheetFormatPr defaultRowHeight="15"/>
  <cols>
    <col min="1" max="1" width="66.42578125" style="49" customWidth="1"/>
    <col min="2" max="2" width="12.7109375" style="49" customWidth="1"/>
    <col min="3" max="3" width="8.5703125" style="49" customWidth="1"/>
    <col min="4" max="4" width="7.5703125" style="49" customWidth="1"/>
    <col min="5" max="5" width="9.5703125" style="49" customWidth="1"/>
    <col min="6" max="6" width="9" style="49" customWidth="1"/>
    <col min="7" max="7" width="8.85546875" style="49" customWidth="1"/>
    <col min="8" max="8" width="10.28515625" style="49" customWidth="1"/>
    <col min="9" max="16384" width="9.140625" style="49"/>
  </cols>
  <sheetData>
    <row r="1" spans="1:11" ht="30" customHeight="1">
      <c r="A1" s="62" t="s">
        <v>26</v>
      </c>
      <c r="B1" s="81" t="s">
        <v>0</v>
      </c>
      <c r="C1" s="60" t="s">
        <v>1</v>
      </c>
      <c r="D1" s="60"/>
      <c r="E1" s="60"/>
      <c r="F1" s="60"/>
      <c r="G1" s="60"/>
      <c r="H1" s="60"/>
      <c r="I1" s="60"/>
      <c r="J1" s="60"/>
      <c r="K1" s="60"/>
    </row>
    <row r="2" spans="1:11" ht="38.25" customHeight="1">
      <c r="A2" s="62"/>
      <c r="B2" s="81"/>
      <c r="C2" s="59" t="s">
        <v>22</v>
      </c>
      <c r="D2" s="59"/>
      <c r="E2" s="59"/>
      <c r="F2" s="59"/>
      <c r="G2" s="59"/>
      <c r="H2" s="59"/>
      <c r="I2" s="59"/>
      <c r="J2" s="59"/>
      <c r="K2" s="59"/>
    </row>
    <row r="3" spans="1:11" ht="111" customHeight="1">
      <c r="A3" s="62"/>
      <c r="B3" s="62"/>
      <c r="C3" s="58" t="s">
        <v>23</v>
      </c>
      <c r="D3" s="58"/>
      <c r="E3" s="58"/>
      <c r="F3" s="82" t="s">
        <v>24</v>
      </c>
      <c r="G3" s="82"/>
      <c r="H3" s="82"/>
      <c r="I3" s="82" t="s">
        <v>25</v>
      </c>
      <c r="J3" s="82"/>
      <c r="K3" s="82"/>
    </row>
    <row r="4" spans="1:11" ht="15.75" customHeight="1">
      <c r="A4" s="62"/>
      <c r="B4" s="62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79" t="s">
        <v>2</v>
      </c>
      <c r="J4" s="79" t="s">
        <v>3</v>
      </c>
      <c r="K4" s="79" t="s">
        <v>4</v>
      </c>
    </row>
    <row r="5" spans="1:11" ht="15.75">
      <c r="A5" s="1" t="s">
        <v>14</v>
      </c>
      <c r="B5" s="50">
        <f>E5+H5+K5</f>
        <v>60</v>
      </c>
      <c r="C5" s="90">
        <v>1</v>
      </c>
      <c r="D5" s="91">
        <v>30</v>
      </c>
      <c r="E5" s="51">
        <f>C5*D5</f>
        <v>30</v>
      </c>
      <c r="F5" s="90">
        <v>1</v>
      </c>
      <c r="G5" s="91">
        <v>30</v>
      </c>
      <c r="H5" s="78">
        <f>F5*G5</f>
        <v>30</v>
      </c>
      <c r="I5" s="80">
        <v>0</v>
      </c>
      <c r="J5" s="80">
        <v>40</v>
      </c>
      <c r="K5" s="80">
        <f>I5*J5</f>
        <v>0</v>
      </c>
    </row>
    <row r="6" spans="1:11" ht="15.75">
      <c r="A6" s="1" t="s">
        <v>15</v>
      </c>
      <c r="B6" s="50">
        <f t="shared" ref="B6:B11" si="0">E6+H6+K6</f>
        <v>60</v>
      </c>
      <c r="C6" s="90">
        <v>1</v>
      </c>
      <c r="D6" s="91">
        <v>30</v>
      </c>
      <c r="E6" s="51">
        <f t="shared" ref="E6:E11" si="1">C6*D6</f>
        <v>30</v>
      </c>
      <c r="F6" s="90">
        <v>1</v>
      </c>
      <c r="G6" s="91">
        <v>30</v>
      </c>
      <c r="H6" s="78">
        <f t="shared" ref="H6:H11" si="2">F6*G6</f>
        <v>30</v>
      </c>
      <c r="I6" s="80">
        <v>0</v>
      </c>
      <c r="J6" s="80">
        <v>40</v>
      </c>
      <c r="K6" s="80">
        <f t="shared" ref="K6:K11" si="3">I6*J6</f>
        <v>0</v>
      </c>
    </row>
    <row r="7" spans="1:11" ht="15.75">
      <c r="A7" s="1" t="s">
        <v>16</v>
      </c>
      <c r="B7" s="50">
        <f t="shared" si="0"/>
        <v>85</v>
      </c>
      <c r="C7" s="90">
        <v>1</v>
      </c>
      <c r="D7" s="91">
        <v>30</v>
      </c>
      <c r="E7" s="51">
        <f t="shared" si="1"/>
        <v>30</v>
      </c>
      <c r="F7" s="90">
        <v>0.5</v>
      </c>
      <c r="G7" s="91">
        <v>30</v>
      </c>
      <c r="H7" s="78">
        <f t="shared" si="2"/>
        <v>15</v>
      </c>
      <c r="I7" s="80">
        <v>1</v>
      </c>
      <c r="J7" s="80">
        <v>40</v>
      </c>
      <c r="K7" s="80">
        <f t="shared" si="3"/>
        <v>40</v>
      </c>
    </row>
    <row r="8" spans="1:11" ht="15.75">
      <c r="A8" s="1" t="s">
        <v>17</v>
      </c>
      <c r="B8" s="50">
        <f t="shared" si="0"/>
        <v>100</v>
      </c>
      <c r="C8" s="90">
        <v>1</v>
      </c>
      <c r="D8" s="91">
        <v>30</v>
      </c>
      <c r="E8" s="51">
        <f t="shared" si="1"/>
        <v>30</v>
      </c>
      <c r="F8" s="90">
        <v>1</v>
      </c>
      <c r="G8" s="91">
        <v>30</v>
      </c>
      <c r="H8" s="78">
        <f t="shared" si="2"/>
        <v>30</v>
      </c>
      <c r="I8" s="80">
        <v>1</v>
      </c>
      <c r="J8" s="80">
        <v>40</v>
      </c>
      <c r="K8" s="80">
        <f t="shared" si="3"/>
        <v>40</v>
      </c>
    </row>
    <row r="9" spans="1:11" ht="15.75">
      <c r="A9" s="1" t="s">
        <v>18</v>
      </c>
      <c r="B9" s="50">
        <f t="shared" si="0"/>
        <v>30</v>
      </c>
      <c r="C9" s="90">
        <v>1</v>
      </c>
      <c r="D9" s="91">
        <v>30</v>
      </c>
      <c r="E9" s="51">
        <f t="shared" si="1"/>
        <v>30</v>
      </c>
      <c r="F9" s="90">
        <v>0</v>
      </c>
      <c r="G9" s="91">
        <v>30</v>
      </c>
      <c r="H9" s="78">
        <f t="shared" si="2"/>
        <v>0</v>
      </c>
      <c r="I9" s="80">
        <v>0</v>
      </c>
      <c r="J9" s="80">
        <v>40</v>
      </c>
      <c r="K9" s="80">
        <f t="shared" si="3"/>
        <v>0</v>
      </c>
    </row>
    <row r="10" spans="1:11" ht="15.75" customHeight="1">
      <c r="A10" s="1" t="s">
        <v>19</v>
      </c>
      <c r="B10" s="50">
        <f t="shared" si="0"/>
        <v>100</v>
      </c>
      <c r="C10" s="90">
        <v>1</v>
      </c>
      <c r="D10" s="91">
        <v>30</v>
      </c>
      <c r="E10" s="51">
        <f t="shared" si="1"/>
        <v>30</v>
      </c>
      <c r="F10" s="90">
        <v>1</v>
      </c>
      <c r="G10" s="91">
        <v>30</v>
      </c>
      <c r="H10" s="78">
        <f t="shared" si="2"/>
        <v>30</v>
      </c>
      <c r="I10" s="80">
        <v>1</v>
      </c>
      <c r="J10" s="80">
        <v>40</v>
      </c>
      <c r="K10" s="80">
        <f t="shared" si="3"/>
        <v>40</v>
      </c>
    </row>
    <row r="11" spans="1:11" ht="15.75">
      <c r="A11" s="1" t="s">
        <v>20</v>
      </c>
      <c r="B11" s="50">
        <f t="shared" si="0"/>
        <v>45</v>
      </c>
      <c r="C11" s="90">
        <v>1</v>
      </c>
      <c r="D11" s="91">
        <v>30</v>
      </c>
      <c r="E11" s="51">
        <f t="shared" si="1"/>
        <v>30</v>
      </c>
      <c r="F11" s="90">
        <v>0.5</v>
      </c>
      <c r="G11" s="91">
        <v>30</v>
      </c>
      <c r="H11" s="78">
        <f t="shared" si="2"/>
        <v>15</v>
      </c>
      <c r="I11" s="80">
        <v>0</v>
      </c>
      <c r="J11" s="80">
        <v>40</v>
      </c>
      <c r="K11" s="80">
        <f t="shared" si="3"/>
        <v>0</v>
      </c>
    </row>
    <row r="12" spans="1:11" ht="15.75">
      <c r="A12" s="13" t="s">
        <v>21</v>
      </c>
      <c r="B12" s="25">
        <f>SUM(B5:B11)/7</f>
        <v>68.571428571428569</v>
      </c>
      <c r="C12" s="25"/>
      <c r="D12" s="25"/>
      <c r="E12" s="25">
        <f t="shared" ref="C12:K12" si="4">SUM(E5:E11)/7</f>
        <v>30</v>
      </c>
      <c r="F12" s="25"/>
      <c r="G12" s="25"/>
      <c r="H12" s="25">
        <f t="shared" si="4"/>
        <v>21.428571428571427</v>
      </c>
      <c r="I12" s="25"/>
      <c r="J12" s="25"/>
      <c r="K12" s="25">
        <f t="shared" si="4"/>
        <v>17.142857142857142</v>
      </c>
    </row>
    <row r="13" spans="1:11" ht="30" customHeight="1"/>
    <row r="14" spans="1:11" ht="30" customHeight="1"/>
    <row r="15" spans="1:11" ht="30" customHeight="1"/>
    <row r="16" spans="1:11" ht="30" customHeight="1"/>
    <row r="17" ht="30" customHeight="1"/>
    <row r="18" ht="30" customHeight="1"/>
  </sheetData>
  <sheetProtection selectLockedCells="1" selectUnlockedCells="1"/>
  <mergeCells count="7">
    <mergeCell ref="I3:K3"/>
    <mergeCell ref="C1:K1"/>
    <mergeCell ref="C2:K2"/>
    <mergeCell ref="A1:A4"/>
    <mergeCell ref="B1:B4"/>
    <mergeCell ref="C3:E3"/>
    <mergeCell ref="F3:H3"/>
  </mergeCells>
  <pageMargins left="0.62992125984251968" right="0.15748031496062992" top="0.15748031496062992" bottom="0.15748031496062992" header="0.51181102362204722" footer="0.51181102362204722"/>
  <pageSetup paperSize="9" scale="88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view="pageBreakPreview" zoomScaleNormal="70" zoomScaleSheetLayoutView="100" workbookViewId="0">
      <selection activeCell="L10" sqref="L10"/>
    </sheetView>
  </sheetViews>
  <sheetFormatPr defaultColWidth="8.85546875" defaultRowHeight="12.75"/>
  <cols>
    <col min="1" max="1" width="48.85546875" style="44" customWidth="1"/>
    <col min="2" max="2" width="14.5703125" style="44" customWidth="1"/>
    <col min="3" max="3" width="7.28515625" style="44" customWidth="1"/>
    <col min="4" max="4" width="7.5703125" style="44" customWidth="1"/>
    <col min="5" max="5" width="8.7109375" style="44" customWidth="1"/>
    <col min="6" max="6" width="7.28515625" style="44" customWidth="1"/>
    <col min="7" max="7" width="6.140625" style="44" customWidth="1"/>
    <col min="8" max="8" width="8.42578125" style="44" customWidth="1"/>
    <col min="9" max="9" width="8" style="44" customWidth="1"/>
    <col min="10" max="10" width="6.85546875" style="44" customWidth="1"/>
    <col min="11" max="11" width="8.42578125" style="44" customWidth="1"/>
    <col min="12" max="12" width="7.7109375" style="44" customWidth="1"/>
    <col min="13" max="13" width="6.5703125" style="44" customWidth="1"/>
    <col min="14" max="14" width="8.85546875" style="44" customWidth="1"/>
    <col min="15" max="16384" width="8.85546875" style="44"/>
  </cols>
  <sheetData>
    <row r="1" spans="1:14" ht="15.75" customHeight="1">
      <c r="A1" s="62" t="s">
        <v>26</v>
      </c>
      <c r="B1" s="62" t="s">
        <v>0</v>
      </c>
      <c r="C1" s="62" t="s">
        <v>1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5.75" customHeight="1">
      <c r="A2" s="62"/>
      <c r="B2" s="62"/>
      <c r="C2" s="67" t="s">
        <v>27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163.15" customHeight="1">
      <c r="A3" s="62"/>
      <c r="B3" s="62"/>
      <c r="C3" s="68" t="s">
        <v>28</v>
      </c>
      <c r="D3" s="68"/>
      <c r="E3" s="68"/>
      <c r="F3" s="63" t="s">
        <v>29</v>
      </c>
      <c r="G3" s="63"/>
      <c r="H3" s="63"/>
      <c r="I3" s="64" t="s">
        <v>30</v>
      </c>
      <c r="J3" s="65"/>
      <c r="K3" s="66"/>
      <c r="L3" s="63" t="s">
        <v>31</v>
      </c>
      <c r="M3" s="63"/>
      <c r="N3" s="63"/>
    </row>
    <row r="4" spans="1:14" ht="16.149999999999999" customHeight="1">
      <c r="A4" s="62"/>
      <c r="B4" s="62"/>
      <c r="C4" s="9" t="s">
        <v>2</v>
      </c>
      <c r="D4" s="9" t="s">
        <v>3</v>
      </c>
      <c r="E4" s="9" t="s">
        <v>4</v>
      </c>
      <c r="F4" s="9" t="s">
        <v>2</v>
      </c>
      <c r="G4" s="9" t="s">
        <v>3</v>
      </c>
      <c r="H4" s="9" t="s">
        <v>4</v>
      </c>
      <c r="I4" s="9" t="s">
        <v>2</v>
      </c>
      <c r="J4" s="9" t="s">
        <v>3</v>
      </c>
      <c r="K4" s="9" t="s">
        <v>4</v>
      </c>
      <c r="L4" s="9" t="s">
        <v>2</v>
      </c>
      <c r="M4" s="9" t="s">
        <v>3</v>
      </c>
      <c r="N4" s="9" t="s">
        <v>4</v>
      </c>
    </row>
    <row r="5" spans="1:14" ht="15.75">
      <c r="A5" s="1" t="s">
        <v>14</v>
      </c>
      <c r="B5" s="2">
        <f>E5+H5+K5+N5</f>
        <v>99.75</v>
      </c>
      <c r="C5" s="36">
        <v>1</v>
      </c>
      <c r="D5" s="88">
        <v>25</v>
      </c>
      <c r="E5" s="36">
        <f>C5*D5</f>
        <v>25</v>
      </c>
      <c r="F5" s="52">
        <v>0.99</v>
      </c>
      <c r="G5" s="52">
        <v>25</v>
      </c>
      <c r="H5" s="52">
        <f>F5*G5</f>
        <v>24.75</v>
      </c>
      <c r="I5" s="52">
        <v>1</v>
      </c>
      <c r="J5" s="52">
        <v>25</v>
      </c>
      <c r="K5" s="52">
        <f>I5*J5</f>
        <v>25</v>
      </c>
      <c r="L5" s="52">
        <v>1</v>
      </c>
      <c r="M5" s="52">
        <v>25</v>
      </c>
      <c r="N5" s="52">
        <f>L5*M5</f>
        <v>25</v>
      </c>
    </row>
    <row r="6" spans="1:14" ht="15.75">
      <c r="A6" s="1" t="s">
        <v>15</v>
      </c>
      <c r="B6" s="2">
        <f t="shared" ref="B6:B11" si="0">E6+H6+K6+N6</f>
        <v>100</v>
      </c>
      <c r="C6" s="36">
        <v>1</v>
      </c>
      <c r="D6" s="88">
        <v>25</v>
      </c>
      <c r="E6" s="36">
        <f t="shared" ref="E6:E11" si="1">C6*D6</f>
        <v>25</v>
      </c>
      <c r="F6" s="52">
        <v>1</v>
      </c>
      <c r="G6" s="52">
        <v>25</v>
      </c>
      <c r="H6" s="52">
        <f t="shared" ref="H6:H11" si="2">F6*G6</f>
        <v>25</v>
      </c>
      <c r="I6" s="52">
        <v>1</v>
      </c>
      <c r="J6" s="52">
        <v>25</v>
      </c>
      <c r="K6" s="52">
        <f t="shared" ref="K6:K11" si="3">I6*J6</f>
        <v>25</v>
      </c>
      <c r="L6" s="52">
        <v>1</v>
      </c>
      <c r="M6" s="52">
        <v>25</v>
      </c>
      <c r="N6" s="52">
        <f t="shared" ref="N6:N11" si="4">L6*M6</f>
        <v>25</v>
      </c>
    </row>
    <row r="7" spans="1:14" ht="15.75">
      <c r="A7" s="1" t="s">
        <v>16</v>
      </c>
      <c r="B7" s="2">
        <f t="shared" si="0"/>
        <v>97.25</v>
      </c>
      <c r="C7" s="36">
        <v>1</v>
      </c>
      <c r="D7" s="88">
        <v>25</v>
      </c>
      <c r="E7" s="36">
        <f t="shared" si="1"/>
        <v>25</v>
      </c>
      <c r="F7" s="52">
        <v>0.89</v>
      </c>
      <c r="G7" s="52">
        <v>25</v>
      </c>
      <c r="H7" s="52">
        <f t="shared" si="2"/>
        <v>22.25</v>
      </c>
      <c r="I7" s="52">
        <v>1</v>
      </c>
      <c r="J7" s="52">
        <v>25</v>
      </c>
      <c r="K7" s="52">
        <f t="shared" si="3"/>
        <v>25</v>
      </c>
      <c r="L7" s="52">
        <v>1</v>
      </c>
      <c r="M7" s="52">
        <v>25</v>
      </c>
      <c r="N7" s="52">
        <f t="shared" si="4"/>
        <v>25</v>
      </c>
    </row>
    <row r="8" spans="1:14" ht="15.75">
      <c r="A8" s="1" t="s">
        <v>17</v>
      </c>
      <c r="B8" s="2">
        <f t="shared" si="0"/>
        <v>100</v>
      </c>
      <c r="C8" s="36">
        <v>1</v>
      </c>
      <c r="D8" s="88">
        <v>25</v>
      </c>
      <c r="E8" s="36">
        <f t="shared" si="1"/>
        <v>25</v>
      </c>
      <c r="F8" s="52">
        <v>1</v>
      </c>
      <c r="G8" s="52">
        <v>25</v>
      </c>
      <c r="H8" s="52">
        <f t="shared" si="2"/>
        <v>25</v>
      </c>
      <c r="I8" s="52">
        <v>1</v>
      </c>
      <c r="J8" s="52">
        <v>25</v>
      </c>
      <c r="K8" s="52">
        <f t="shared" si="3"/>
        <v>25</v>
      </c>
      <c r="L8" s="52">
        <v>1</v>
      </c>
      <c r="M8" s="52">
        <v>25</v>
      </c>
      <c r="N8" s="52">
        <f t="shared" si="4"/>
        <v>25</v>
      </c>
    </row>
    <row r="9" spans="1:14" ht="15.75">
      <c r="A9" s="1" t="s">
        <v>18</v>
      </c>
      <c r="B9" s="2">
        <f t="shared" si="0"/>
        <v>100</v>
      </c>
      <c r="C9" s="36">
        <v>1</v>
      </c>
      <c r="D9" s="88">
        <v>25</v>
      </c>
      <c r="E9" s="36">
        <f t="shared" si="1"/>
        <v>25</v>
      </c>
      <c r="F9" s="52">
        <v>1</v>
      </c>
      <c r="G9" s="52">
        <v>25</v>
      </c>
      <c r="H9" s="52">
        <f t="shared" si="2"/>
        <v>25</v>
      </c>
      <c r="I9" s="52">
        <v>1</v>
      </c>
      <c r="J9" s="52">
        <v>25</v>
      </c>
      <c r="K9" s="52">
        <f t="shared" si="3"/>
        <v>25</v>
      </c>
      <c r="L9" s="52">
        <v>1</v>
      </c>
      <c r="M9" s="52">
        <v>25</v>
      </c>
      <c r="N9" s="52">
        <f t="shared" si="4"/>
        <v>25</v>
      </c>
    </row>
    <row r="10" spans="1:14" ht="15.75">
      <c r="A10" s="1" t="s">
        <v>19</v>
      </c>
      <c r="B10" s="2">
        <f t="shared" si="0"/>
        <v>100</v>
      </c>
      <c r="C10" s="36">
        <v>1</v>
      </c>
      <c r="D10" s="88">
        <v>25</v>
      </c>
      <c r="E10" s="36">
        <f t="shared" si="1"/>
        <v>25</v>
      </c>
      <c r="F10" s="52">
        <v>1</v>
      </c>
      <c r="G10" s="52">
        <v>25</v>
      </c>
      <c r="H10" s="52">
        <f t="shared" si="2"/>
        <v>25</v>
      </c>
      <c r="I10" s="52">
        <v>1</v>
      </c>
      <c r="J10" s="52">
        <v>25</v>
      </c>
      <c r="K10" s="52">
        <f t="shared" si="3"/>
        <v>25</v>
      </c>
      <c r="L10" s="52">
        <v>1</v>
      </c>
      <c r="M10" s="52">
        <v>25</v>
      </c>
      <c r="N10" s="52">
        <f t="shared" si="4"/>
        <v>25</v>
      </c>
    </row>
    <row r="11" spans="1:14" ht="15.75">
      <c r="A11" s="1" t="s">
        <v>20</v>
      </c>
      <c r="B11" s="2">
        <f t="shared" si="0"/>
        <v>98.75</v>
      </c>
      <c r="C11" s="36">
        <v>1</v>
      </c>
      <c r="D11" s="88">
        <v>25</v>
      </c>
      <c r="E11" s="36">
        <f t="shared" si="1"/>
        <v>25</v>
      </c>
      <c r="F11" s="52">
        <v>0.95</v>
      </c>
      <c r="G11" s="52">
        <v>25</v>
      </c>
      <c r="H11" s="52">
        <f t="shared" si="2"/>
        <v>23.75</v>
      </c>
      <c r="I11" s="52">
        <v>1</v>
      </c>
      <c r="J11" s="52">
        <v>25</v>
      </c>
      <c r="K11" s="52">
        <f t="shared" si="3"/>
        <v>25</v>
      </c>
      <c r="L11" s="52">
        <v>1</v>
      </c>
      <c r="M11" s="52">
        <v>25</v>
      </c>
      <c r="N11" s="52">
        <f t="shared" si="4"/>
        <v>25</v>
      </c>
    </row>
    <row r="12" spans="1:14" ht="31.5">
      <c r="A12" s="13" t="s">
        <v>21</v>
      </c>
      <c r="B12" s="25">
        <f>SUM(B5:B11)/7</f>
        <v>99.392857142857139</v>
      </c>
      <c r="C12" s="25"/>
      <c r="D12" s="25"/>
      <c r="E12" s="25">
        <f t="shared" ref="C12:N12" si="5">SUM(E5:E11)/7</f>
        <v>25</v>
      </c>
      <c r="F12" s="25"/>
      <c r="G12" s="25"/>
      <c r="H12" s="25">
        <f t="shared" si="5"/>
        <v>24.392857142857142</v>
      </c>
      <c r="I12" s="25"/>
      <c r="J12" s="25"/>
      <c r="K12" s="25">
        <f t="shared" si="5"/>
        <v>25</v>
      </c>
      <c r="L12" s="25"/>
      <c r="M12" s="25"/>
      <c r="N12" s="25">
        <f t="shared" si="5"/>
        <v>25</v>
      </c>
    </row>
    <row r="13" spans="1:14" ht="30" customHeight="1"/>
    <row r="14" spans="1:14" ht="30" customHeight="1"/>
    <row r="15" spans="1:14" ht="30" customHeight="1"/>
    <row r="16" spans="1:14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</sheetData>
  <sheetProtection selectLockedCells="1" selectUnlockedCells="1"/>
  <mergeCells count="8">
    <mergeCell ref="I3:K3"/>
    <mergeCell ref="L3:N3"/>
    <mergeCell ref="A1:A4"/>
    <mergeCell ref="B1:B4"/>
    <mergeCell ref="C1:N1"/>
    <mergeCell ref="C2:N2"/>
    <mergeCell ref="C3:E3"/>
    <mergeCell ref="F3:H3"/>
  </mergeCells>
  <pageMargins left="0.59027777777777779" right="0.2361111111111111" top="0.31527777777777777" bottom="0.19652777777777777" header="0.51180555555555551" footer="0.51180555555555551"/>
  <pageSetup paperSize="9" scale="6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view="pageBreakPreview" zoomScaleNormal="60" zoomScaleSheetLayoutView="100" workbookViewId="0">
      <pane xSplit="1" topLeftCell="B1" activePane="topRight" state="frozen"/>
      <selection activeCell="A9" sqref="A9"/>
      <selection pane="topRight" activeCell="F15" sqref="F15"/>
    </sheetView>
  </sheetViews>
  <sheetFormatPr defaultRowHeight="12.75"/>
  <cols>
    <col min="1" max="1" width="47.7109375" style="46" customWidth="1"/>
    <col min="2" max="2" width="14.28515625" style="46" customWidth="1"/>
    <col min="3" max="3" width="9.140625" style="46" customWidth="1"/>
    <col min="4" max="4" width="8.5703125" style="46" customWidth="1"/>
    <col min="5" max="5" width="12" style="46" customWidth="1"/>
    <col min="6" max="6" width="10.140625" style="46" customWidth="1"/>
    <col min="7" max="7" width="8.85546875" style="46" customWidth="1"/>
    <col min="8" max="8" width="10.28515625" style="46" customWidth="1"/>
    <col min="9" max="16384" width="9.140625" style="46"/>
  </cols>
  <sheetData>
    <row r="1" spans="1:8" ht="12.75" customHeight="1">
      <c r="C1" s="38"/>
      <c r="D1" s="38"/>
      <c r="E1" s="38"/>
    </row>
    <row r="2" spans="1:8" ht="36.75" customHeight="1">
      <c r="A2" s="69"/>
      <c r="B2" s="69"/>
      <c r="C2" s="69"/>
      <c r="D2" s="69"/>
      <c r="E2" s="69"/>
    </row>
    <row r="4" spans="1:8" ht="15.75" customHeight="1">
      <c r="A4" s="62" t="s">
        <v>26</v>
      </c>
      <c r="B4" s="60" t="s">
        <v>0</v>
      </c>
      <c r="C4" s="71" t="s">
        <v>1</v>
      </c>
      <c r="D4" s="71"/>
      <c r="E4" s="71"/>
      <c r="F4" s="71"/>
      <c r="G4" s="71"/>
      <c r="H4" s="71"/>
    </row>
    <row r="5" spans="1:8" ht="15.75" customHeight="1">
      <c r="A5" s="62"/>
      <c r="B5" s="60"/>
      <c r="C5" s="59" t="s">
        <v>32</v>
      </c>
      <c r="D5" s="59"/>
      <c r="E5" s="59"/>
      <c r="F5" s="59"/>
      <c r="G5" s="59"/>
      <c r="H5" s="59"/>
    </row>
    <row r="6" spans="1:8" ht="90.75" customHeight="1">
      <c r="A6" s="62"/>
      <c r="B6" s="60"/>
      <c r="C6" s="70" t="s">
        <v>33</v>
      </c>
      <c r="D6" s="70"/>
      <c r="E6" s="70"/>
      <c r="F6" s="70" t="s">
        <v>34</v>
      </c>
      <c r="G6" s="70"/>
      <c r="H6" s="70"/>
    </row>
    <row r="7" spans="1:8" ht="20.25" customHeight="1">
      <c r="A7" s="62"/>
      <c r="B7" s="60"/>
      <c r="C7" s="11" t="s">
        <v>2</v>
      </c>
      <c r="D7" s="11" t="s">
        <v>3</v>
      </c>
      <c r="E7" s="11" t="s">
        <v>4</v>
      </c>
      <c r="F7" s="11" t="s">
        <v>2</v>
      </c>
      <c r="G7" s="11" t="s">
        <v>3</v>
      </c>
      <c r="H7" s="11" t="s">
        <v>4</v>
      </c>
    </row>
    <row r="8" spans="1:8" ht="15.75">
      <c r="A8" s="1" t="s">
        <v>14</v>
      </c>
      <c r="B8" s="25">
        <f>E8+H8</f>
        <v>100</v>
      </c>
      <c r="C8" s="25">
        <v>1</v>
      </c>
      <c r="D8" s="92">
        <v>50</v>
      </c>
      <c r="E8" s="25">
        <f>C8*D8</f>
        <v>50</v>
      </c>
      <c r="F8" s="25">
        <v>1</v>
      </c>
      <c r="G8" s="92">
        <v>50</v>
      </c>
      <c r="H8" s="25">
        <f>F8*G8</f>
        <v>50</v>
      </c>
    </row>
    <row r="9" spans="1:8" ht="15.75">
      <c r="A9" s="1" t="s">
        <v>15</v>
      </c>
      <c r="B9" s="25">
        <f t="shared" ref="B9:B14" si="0">E9+H9</f>
        <v>100</v>
      </c>
      <c r="C9" s="25">
        <v>1</v>
      </c>
      <c r="D9" s="92">
        <v>50</v>
      </c>
      <c r="E9" s="25">
        <f t="shared" ref="E9:E14" si="1">C9*D9</f>
        <v>50</v>
      </c>
      <c r="F9" s="25">
        <v>1</v>
      </c>
      <c r="G9" s="92">
        <v>50</v>
      </c>
      <c r="H9" s="25">
        <f t="shared" ref="H9:H14" si="2">F9*G9</f>
        <v>50</v>
      </c>
    </row>
    <row r="10" spans="1:8" ht="15.75">
      <c r="A10" s="1" t="s">
        <v>16</v>
      </c>
      <c r="B10" s="25">
        <f t="shared" si="0"/>
        <v>100</v>
      </c>
      <c r="C10" s="25">
        <v>1</v>
      </c>
      <c r="D10" s="92">
        <v>50</v>
      </c>
      <c r="E10" s="25">
        <f t="shared" si="1"/>
        <v>50</v>
      </c>
      <c r="F10" s="25">
        <v>1</v>
      </c>
      <c r="G10" s="92">
        <v>50</v>
      </c>
      <c r="H10" s="25">
        <f t="shared" si="2"/>
        <v>50</v>
      </c>
    </row>
    <row r="11" spans="1:8" ht="15.75">
      <c r="A11" s="1" t="s">
        <v>17</v>
      </c>
      <c r="B11" s="25">
        <f t="shared" si="0"/>
        <v>100</v>
      </c>
      <c r="C11" s="25">
        <v>1</v>
      </c>
      <c r="D11" s="92">
        <v>50</v>
      </c>
      <c r="E11" s="25">
        <f t="shared" si="1"/>
        <v>50</v>
      </c>
      <c r="F11" s="25">
        <v>1</v>
      </c>
      <c r="G11" s="92">
        <v>50</v>
      </c>
      <c r="H11" s="25">
        <f t="shared" si="2"/>
        <v>50</v>
      </c>
    </row>
    <row r="12" spans="1:8" ht="15.75">
      <c r="A12" s="1" t="s">
        <v>18</v>
      </c>
      <c r="B12" s="25">
        <f t="shared" si="0"/>
        <v>100</v>
      </c>
      <c r="C12" s="25">
        <v>1</v>
      </c>
      <c r="D12" s="92">
        <v>50</v>
      </c>
      <c r="E12" s="25">
        <f t="shared" si="1"/>
        <v>50</v>
      </c>
      <c r="F12" s="25">
        <v>1</v>
      </c>
      <c r="G12" s="92">
        <v>50</v>
      </c>
      <c r="H12" s="25">
        <f t="shared" si="2"/>
        <v>50</v>
      </c>
    </row>
    <row r="13" spans="1:8" ht="15.75">
      <c r="A13" s="1" t="s">
        <v>19</v>
      </c>
      <c r="B13" s="25">
        <f t="shared" si="0"/>
        <v>100</v>
      </c>
      <c r="C13" s="25">
        <v>1</v>
      </c>
      <c r="D13" s="92">
        <v>50</v>
      </c>
      <c r="E13" s="25">
        <f t="shared" si="1"/>
        <v>50</v>
      </c>
      <c r="F13" s="25">
        <v>1</v>
      </c>
      <c r="G13" s="92">
        <v>50</v>
      </c>
      <c r="H13" s="25">
        <f t="shared" si="2"/>
        <v>50</v>
      </c>
    </row>
    <row r="14" spans="1:8" ht="15.75">
      <c r="A14" s="1" t="s">
        <v>20</v>
      </c>
      <c r="B14" s="25">
        <f t="shared" si="0"/>
        <v>100</v>
      </c>
      <c r="C14" s="25">
        <v>1</v>
      </c>
      <c r="D14" s="92">
        <v>50</v>
      </c>
      <c r="E14" s="25">
        <f t="shared" si="1"/>
        <v>50</v>
      </c>
      <c r="F14" s="25">
        <v>1</v>
      </c>
      <c r="G14" s="92">
        <v>50</v>
      </c>
      <c r="H14" s="25">
        <f t="shared" si="2"/>
        <v>50</v>
      </c>
    </row>
    <row r="15" spans="1:8" ht="31.5">
      <c r="A15" s="13" t="s">
        <v>21</v>
      </c>
      <c r="B15" s="25">
        <f>SUM(B8:B14)/7</f>
        <v>100</v>
      </c>
      <c r="C15" s="25"/>
      <c r="D15" s="25"/>
      <c r="E15" s="25">
        <f t="shared" ref="C15:H15" si="3">SUM(E8:E14)/7</f>
        <v>50</v>
      </c>
      <c r="F15" s="25"/>
      <c r="G15" s="25"/>
      <c r="H15" s="25">
        <f t="shared" si="3"/>
        <v>50</v>
      </c>
    </row>
    <row r="16" spans="1:8" ht="30" customHeight="1"/>
  </sheetData>
  <sheetProtection selectLockedCells="1" selectUnlockedCells="1"/>
  <mergeCells count="7">
    <mergeCell ref="A2:E2"/>
    <mergeCell ref="A4:A7"/>
    <mergeCell ref="B4:B7"/>
    <mergeCell ref="C6:E6"/>
    <mergeCell ref="C4:H4"/>
    <mergeCell ref="C5:H5"/>
    <mergeCell ref="F6:H6"/>
  </mergeCells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0"/>
  <sheetViews>
    <sheetView view="pageBreakPreview" zoomScaleSheetLayoutView="100" workbookViewId="0">
      <pane ySplit="4" topLeftCell="A5" activePane="bottomLeft" state="frozen"/>
      <selection activeCell="A9" sqref="A9"/>
      <selection pane="bottomLeft" activeCell="F12" sqref="F12"/>
    </sheetView>
  </sheetViews>
  <sheetFormatPr defaultRowHeight="12.75"/>
  <cols>
    <col min="1" max="1" width="51" style="44" customWidth="1"/>
    <col min="2" max="2" width="12.5703125" style="44" customWidth="1"/>
    <col min="3" max="4" width="7.7109375" style="44" customWidth="1"/>
    <col min="5" max="5" width="10.140625" style="44" customWidth="1"/>
    <col min="6" max="7" width="7.7109375" style="44" customWidth="1"/>
    <col min="8" max="8" width="10.140625" style="44" customWidth="1"/>
    <col min="9" max="16384" width="9.140625" style="44"/>
  </cols>
  <sheetData>
    <row r="1" spans="1:16" ht="15.75" customHeight="1">
      <c r="A1" s="62" t="s">
        <v>26</v>
      </c>
      <c r="B1" s="62" t="s">
        <v>0</v>
      </c>
      <c r="C1" s="62" t="s">
        <v>1</v>
      </c>
      <c r="D1" s="62"/>
      <c r="E1" s="62"/>
      <c r="F1" s="62"/>
      <c r="G1" s="62"/>
      <c r="H1" s="62"/>
    </row>
    <row r="2" spans="1:16" ht="75.75" customHeight="1">
      <c r="A2" s="62"/>
      <c r="B2" s="62"/>
      <c r="C2" s="55" t="s">
        <v>37</v>
      </c>
      <c r="D2" s="55"/>
      <c r="E2" s="55"/>
      <c r="F2" s="55"/>
      <c r="G2" s="55"/>
      <c r="H2" s="55"/>
    </row>
    <row r="3" spans="1:16" ht="127.9" customHeight="1">
      <c r="A3" s="62"/>
      <c r="B3" s="62"/>
      <c r="C3" s="56" t="s">
        <v>35</v>
      </c>
      <c r="D3" s="56"/>
      <c r="E3" s="56"/>
      <c r="F3" s="56" t="s">
        <v>36</v>
      </c>
      <c r="G3" s="56"/>
      <c r="H3" s="56"/>
    </row>
    <row r="4" spans="1:16" ht="21.75" customHeight="1">
      <c r="A4" s="62"/>
      <c r="B4" s="62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45"/>
      <c r="J4" s="45"/>
      <c r="K4" s="45"/>
      <c r="L4" s="45"/>
      <c r="M4" s="45"/>
      <c r="N4" s="45"/>
      <c r="O4" s="45"/>
      <c r="P4" s="45"/>
    </row>
    <row r="5" spans="1:16" ht="15.75">
      <c r="A5" s="1" t="s">
        <v>14</v>
      </c>
      <c r="B5" s="3">
        <f>E5+H5</f>
        <v>100</v>
      </c>
      <c r="C5" s="7">
        <v>1</v>
      </c>
      <c r="D5" s="89">
        <v>50</v>
      </c>
      <c r="E5" s="7">
        <f>C5*D5</f>
        <v>50</v>
      </c>
      <c r="F5" s="7">
        <v>1</v>
      </c>
      <c r="G5" s="89">
        <v>50</v>
      </c>
      <c r="H5" s="7">
        <f>F5*G5</f>
        <v>50</v>
      </c>
      <c r="I5" s="45"/>
      <c r="J5" s="45"/>
      <c r="K5" s="45"/>
      <c r="L5" s="45"/>
      <c r="M5" s="45"/>
      <c r="N5" s="45"/>
      <c r="O5" s="45"/>
      <c r="P5" s="45"/>
    </row>
    <row r="6" spans="1:16" ht="15.75">
      <c r="A6" s="1" t="s">
        <v>15</v>
      </c>
      <c r="B6" s="3">
        <f t="shared" ref="B6:B11" si="0">E6+H6</f>
        <v>75</v>
      </c>
      <c r="C6" s="7">
        <v>1</v>
      </c>
      <c r="D6" s="89">
        <v>50</v>
      </c>
      <c r="E6" s="7">
        <f t="shared" ref="E6:E11" si="1">C6*D6</f>
        <v>50</v>
      </c>
      <c r="F6" s="7">
        <v>0.5</v>
      </c>
      <c r="G6" s="89">
        <v>50</v>
      </c>
      <c r="H6" s="7">
        <f t="shared" ref="H6:H11" si="2">F6*G6</f>
        <v>25</v>
      </c>
    </row>
    <row r="7" spans="1:16" ht="15.75">
      <c r="A7" s="1" t="s">
        <v>16</v>
      </c>
      <c r="B7" s="3">
        <f t="shared" si="0"/>
        <v>75</v>
      </c>
      <c r="C7" s="7">
        <v>1</v>
      </c>
      <c r="D7" s="89">
        <v>50</v>
      </c>
      <c r="E7" s="7">
        <f t="shared" si="1"/>
        <v>50</v>
      </c>
      <c r="F7" s="7">
        <v>0.5</v>
      </c>
      <c r="G7" s="89">
        <v>50</v>
      </c>
      <c r="H7" s="7">
        <f t="shared" si="2"/>
        <v>25</v>
      </c>
    </row>
    <row r="8" spans="1:16" ht="15.75">
      <c r="A8" s="1" t="s">
        <v>17</v>
      </c>
      <c r="B8" s="3">
        <f t="shared" si="0"/>
        <v>75</v>
      </c>
      <c r="C8" s="7">
        <v>1</v>
      </c>
      <c r="D8" s="89">
        <v>50</v>
      </c>
      <c r="E8" s="7">
        <f t="shared" si="1"/>
        <v>50</v>
      </c>
      <c r="F8" s="7">
        <v>0.5</v>
      </c>
      <c r="G8" s="89">
        <v>50</v>
      </c>
      <c r="H8" s="7">
        <f t="shared" si="2"/>
        <v>25</v>
      </c>
    </row>
    <row r="9" spans="1:16" ht="15.75">
      <c r="A9" s="1" t="s">
        <v>18</v>
      </c>
      <c r="B9" s="3">
        <f t="shared" si="0"/>
        <v>75</v>
      </c>
      <c r="C9" s="7">
        <v>1</v>
      </c>
      <c r="D9" s="89">
        <v>50</v>
      </c>
      <c r="E9" s="7">
        <f t="shared" si="1"/>
        <v>50</v>
      </c>
      <c r="F9" s="7">
        <v>0.5</v>
      </c>
      <c r="G9" s="89">
        <v>50</v>
      </c>
      <c r="H9" s="7">
        <f t="shared" si="2"/>
        <v>25</v>
      </c>
    </row>
    <row r="10" spans="1:16" ht="15.75">
      <c r="A10" s="1" t="s">
        <v>19</v>
      </c>
      <c r="B10" s="3">
        <f t="shared" si="0"/>
        <v>100</v>
      </c>
      <c r="C10" s="7">
        <v>1</v>
      </c>
      <c r="D10" s="89">
        <v>50</v>
      </c>
      <c r="E10" s="7">
        <f t="shared" si="1"/>
        <v>50</v>
      </c>
      <c r="F10" s="7">
        <v>1</v>
      </c>
      <c r="G10" s="89">
        <v>50</v>
      </c>
      <c r="H10" s="7">
        <f t="shared" si="2"/>
        <v>50</v>
      </c>
    </row>
    <row r="11" spans="1:16" ht="15.75">
      <c r="A11" s="1" t="s">
        <v>20</v>
      </c>
      <c r="B11" s="3">
        <f t="shared" si="0"/>
        <v>100</v>
      </c>
      <c r="C11" s="7">
        <v>1</v>
      </c>
      <c r="D11" s="89">
        <v>50</v>
      </c>
      <c r="E11" s="7">
        <f t="shared" si="1"/>
        <v>50</v>
      </c>
      <c r="F11" s="7">
        <v>1</v>
      </c>
      <c r="G11" s="89">
        <v>50</v>
      </c>
      <c r="H11" s="7">
        <f t="shared" si="2"/>
        <v>50</v>
      </c>
    </row>
    <row r="12" spans="1:16" ht="31.5">
      <c r="A12" s="13" t="s">
        <v>21</v>
      </c>
      <c r="B12" s="25">
        <f>SUM(B5:B11)/7</f>
        <v>85.714285714285708</v>
      </c>
      <c r="C12" s="25"/>
      <c r="D12" s="25"/>
      <c r="E12" s="25">
        <f t="shared" ref="C12:H12" si="3">SUM(E5:E11)/7</f>
        <v>50</v>
      </c>
      <c r="F12" s="25"/>
      <c r="G12" s="25"/>
      <c r="H12" s="25">
        <f t="shared" si="3"/>
        <v>35.714285714285715</v>
      </c>
    </row>
    <row r="13" spans="1:16" ht="30" customHeight="1"/>
    <row r="14" spans="1:16" ht="30" customHeight="1"/>
    <row r="15" spans="1:16" ht="30" customHeight="1"/>
    <row r="16" spans="1:16" ht="30" customHeight="1"/>
    <row r="17" ht="30" customHeight="1"/>
    <row r="18" ht="30" customHeight="1"/>
    <row r="19" ht="30" customHeight="1"/>
    <row r="20" ht="30" customHeight="1"/>
  </sheetData>
  <sheetProtection selectLockedCells="1" selectUnlockedCells="1"/>
  <mergeCells count="6">
    <mergeCell ref="A1:A4"/>
    <mergeCell ref="B1:B4"/>
    <mergeCell ref="C1:H1"/>
    <mergeCell ref="C2:H2"/>
    <mergeCell ref="C3:E3"/>
    <mergeCell ref="F3:H3"/>
  </mergeCells>
  <pageMargins left="0.35433070866141736" right="0.15748031496062992" top="0.15748031496062992" bottom="0.15748031496062992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O19"/>
  <sheetViews>
    <sheetView view="pageBreakPreview" zoomScaleNormal="80" zoomScaleSheetLayoutView="100" workbookViewId="0">
      <pane xSplit="11" ySplit="6" topLeftCell="L7" activePane="bottomRight" state="frozen"/>
      <selection activeCell="A9" sqref="A9"/>
      <selection pane="topRight" activeCell="A9" sqref="A9"/>
      <selection pane="bottomLeft" activeCell="A9" sqref="A9"/>
      <selection pane="bottomRight" activeCell="I5" sqref="I5:I11"/>
    </sheetView>
  </sheetViews>
  <sheetFormatPr defaultRowHeight="12.75"/>
  <cols>
    <col min="1" max="1" width="38.85546875" style="46" customWidth="1"/>
    <col min="2" max="2" width="13" style="46" customWidth="1"/>
    <col min="3" max="3" width="8.140625" style="46" customWidth="1"/>
    <col min="4" max="4" width="5.85546875" style="46" customWidth="1"/>
    <col min="5" max="5" width="9.5703125" style="46" customWidth="1"/>
    <col min="6" max="6" width="8.140625" style="46" customWidth="1"/>
    <col min="7" max="7" width="5.85546875" style="46" customWidth="1"/>
    <col min="8" max="8" width="9.5703125" style="46" customWidth="1"/>
    <col min="9" max="9" width="8.140625" style="46" customWidth="1"/>
    <col min="10" max="10" width="5.85546875" style="46" customWidth="1"/>
    <col min="11" max="11" width="9.5703125" style="46" customWidth="1"/>
    <col min="12" max="16384" width="9.140625" style="46"/>
  </cols>
  <sheetData>
    <row r="1" spans="1:15" ht="15.75" customHeight="1">
      <c r="A1" s="62" t="s">
        <v>26</v>
      </c>
      <c r="B1" s="60" t="s">
        <v>0</v>
      </c>
      <c r="C1" s="60" t="s">
        <v>1</v>
      </c>
      <c r="D1" s="60"/>
      <c r="E1" s="60"/>
      <c r="F1" s="60"/>
      <c r="G1" s="60"/>
      <c r="H1" s="60"/>
      <c r="I1" s="60"/>
      <c r="J1" s="60"/>
      <c r="K1" s="60"/>
      <c r="L1" s="20"/>
      <c r="M1" s="20"/>
      <c r="N1" s="20"/>
      <c r="O1" s="20"/>
    </row>
    <row r="2" spans="1:15" ht="35.25" customHeight="1">
      <c r="A2" s="62"/>
      <c r="B2" s="60"/>
      <c r="C2" s="59" t="s">
        <v>38</v>
      </c>
      <c r="D2" s="59"/>
      <c r="E2" s="59"/>
      <c r="F2" s="59"/>
      <c r="G2" s="59"/>
      <c r="H2" s="59"/>
      <c r="I2" s="59"/>
      <c r="J2" s="59"/>
      <c r="K2" s="59"/>
      <c r="L2" s="20"/>
      <c r="M2" s="20"/>
      <c r="N2" s="20"/>
      <c r="O2" s="20"/>
    </row>
    <row r="3" spans="1:15" ht="138" customHeight="1">
      <c r="A3" s="62"/>
      <c r="B3" s="60"/>
      <c r="C3" s="60" t="s">
        <v>39</v>
      </c>
      <c r="D3" s="60"/>
      <c r="E3" s="60"/>
      <c r="F3" s="60" t="s">
        <v>40</v>
      </c>
      <c r="G3" s="60"/>
      <c r="H3" s="60"/>
      <c r="I3" s="60" t="s">
        <v>41</v>
      </c>
      <c r="J3" s="60"/>
      <c r="K3" s="60"/>
      <c r="L3" s="48"/>
      <c r="M3" s="48"/>
      <c r="N3" s="48"/>
      <c r="O3" s="48"/>
    </row>
    <row r="4" spans="1:15" ht="15.75" customHeight="1">
      <c r="A4" s="62"/>
      <c r="B4" s="60"/>
      <c r="C4" s="11" t="s">
        <v>2</v>
      </c>
      <c r="D4" s="11" t="s">
        <v>3</v>
      </c>
      <c r="E4" s="11" t="s">
        <v>4</v>
      </c>
      <c r="F4" s="11" t="s">
        <v>2</v>
      </c>
      <c r="G4" s="11" t="s">
        <v>3</v>
      </c>
      <c r="H4" s="11" t="s">
        <v>4</v>
      </c>
      <c r="I4" s="11" t="s">
        <v>2</v>
      </c>
      <c r="J4" s="11" t="s">
        <v>3</v>
      </c>
      <c r="K4" s="11" t="s">
        <v>4</v>
      </c>
    </row>
    <row r="5" spans="1:15" ht="31.5">
      <c r="A5" s="1" t="s">
        <v>14</v>
      </c>
      <c r="B5" s="12">
        <f>E5+H5+K5</f>
        <v>100</v>
      </c>
      <c r="C5" s="12">
        <v>1</v>
      </c>
      <c r="D5" s="93">
        <v>35</v>
      </c>
      <c r="E5" s="12">
        <f>C5*D5</f>
        <v>35</v>
      </c>
      <c r="F5" s="12">
        <v>1</v>
      </c>
      <c r="G5" s="93">
        <v>35</v>
      </c>
      <c r="H5" s="12">
        <f>F5*G5</f>
        <v>35</v>
      </c>
      <c r="I5" s="12">
        <v>1</v>
      </c>
      <c r="J5" s="93">
        <v>30</v>
      </c>
      <c r="K5" s="12">
        <f>I5*J5</f>
        <v>30</v>
      </c>
    </row>
    <row r="6" spans="1:15" ht="15.75">
      <c r="A6" s="1" t="s">
        <v>15</v>
      </c>
      <c r="B6" s="12">
        <f t="shared" ref="B6:B12" si="0">E6+H6+K6</f>
        <v>100</v>
      </c>
      <c r="C6" s="12">
        <v>1</v>
      </c>
      <c r="D6" s="93">
        <v>35</v>
      </c>
      <c r="E6" s="12">
        <f t="shared" ref="E6:E11" si="1">C6*D6</f>
        <v>35</v>
      </c>
      <c r="F6" s="12">
        <v>1</v>
      </c>
      <c r="G6" s="93">
        <v>35</v>
      </c>
      <c r="H6" s="12">
        <f t="shared" ref="H6:H11" si="2">F6*G6</f>
        <v>35</v>
      </c>
      <c r="I6" s="12">
        <v>1</v>
      </c>
      <c r="J6" s="93">
        <v>30</v>
      </c>
      <c r="K6" s="12">
        <f t="shared" ref="K6:K11" si="3">I6*J6</f>
        <v>30</v>
      </c>
    </row>
    <row r="7" spans="1:15" ht="15.75">
      <c r="A7" s="1" t="s">
        <v>16</v>
      </c>
      <c r="B7" s="12">
        <f t="shared" si="0"/>
        <v>100</v>
      </c>
      <c r="C7" s="12">
        <v>1</v>
      </c>
      <c r="D7" s="93">
        <v>35</v>
      </c>
      <c r="E7" s="12">
        <f t="shared" si="1"/>
        <v>35</v>
      </c>
      <c r="F7" s="12">
        <v>1</v>
      </c>
      <c r="G7" s="93">
        <v>35</v>
      </c>
      <c r="H7" s="12">
        <f t="shared" si="2"/>
        <v>35</v>
      </c>
      <c r="I7" s="12">
        <v>1</v>
      </c>
      <c r="J7" s="93">
        <v>30</v>
      </c>
      <c r="K7" s="12">
        <f t="shared" si="3"/>
        <v>30</v>
      </c>
    </row>
    <row r="8" spans="1:15" ht="15.75">
      <c r="A8" s="1" t="s">
        <v>17</v>
      </c>
      <c r="B8" s="12">
        <f t="shared" si="0"/>
        <v>100</v>
      </c>
      <c r="C8" s="12">
        <v>1</v>
      </c>
      <c r="D8" s="93">
        <v>35</v>
      </c>
      <c r="E8" s="12">
        <f t="shared" si="1"/>
        <v>35</v>
      </c>
      <c r="F8" s="12">
        <v>1</v>
      </c>
      <c r="G8" s="93">
        <v>35</v>
      </c>
      <c r="H8" s="12">
        <f t="shared" si="2"/>
        <v>35</v>
      </c>
      <c r="I8" s="12">
        <v>1</v>
      </c>
      <c r="J8" s="93">
        <v>30</v>
      </c>
      <c r="K8" s="12">
        <f t="shared" si="3"/>
        <v>30</v>
      </c>
    </row>
    <row r="9" spans="1:15" ht="15.75">
      <c r="A9" s="1" t="s">
        <v>18</v>
      </c>
      <c r="B9" s="12">
        <f t="shared" si="0"/>
        <v>100</v>
      </c>
      <c r="C9" s="12">
        <v>1</v>
      </c>
      <c r="D9" s="93">
        <v>35</v>
      </c>
      <c r="E9" s="12">
        <f t="shared" si="1"/>
        <v>35</v>
      </c>
      <c r="F9" s="12">
        <v>1</v>
      </c>
      <c r="G9" s="93">
        <v>35</v>
      </c>
      <c r="H9" s="12">
        <f t="shared" si="2"/>
        <v>35</v>
      </c>
      <c r="I9" s="12">
        <v>1</v>
      </c>
      <c r="J9" s="93">
        <v>30</v>
      </c>
      <c r="K9" s="12">
        <f t="shared" si="3"/>
        <v>30</v>
      </c>
    </row>
    <row r="10" spans="1:15" ht="15.75">
      <c r="A10" s="1" t="s">
        <v>19</v>
      </c>
      <c r="B10" s="12">
        <f t="shared" si="0"/>
        <v>100</v>
      </c>
      <c r="C10" s="12">
        <v>1</v>
      </c>
      <c r="D10" s="93">
        <v>35</v>
      </c>
      <c r="E10" s="12">
        <f t="shared" si="1"/>
        <v>35</v>
      </c>
      <c r="F10" s="12">
        <v>1</v>
      </c>
      <c r="G10" s="93">
        <v>35</v>
      </c>
      <c r="H10" s="12">
        <f t="shared" si="2"/>
        <v>35</v>
      </c>
      <c r="I10" s="12">
        <v>1</v>
      </c>
      <c r="J10" s="93">
        <v>30</v>
      </c>
      <c r="K10" s="12">
        <f t="shared" si="3"/>
        <v>30</v>
      </c>
    </row>
    <row r="11" spans="1:15" ht="15.75">
      <c r="A11" s="1" t="s">
        <v>20</v>
      </c>
      <c r="B11" s="12">
        <f t="shared" si="0"/>
        <v>100</v>
      </c>
      <c r="C11" s="12">
        <v>1</v>
      </c>
      <c r="D11" s="93">
        <v>35</v>
      </c>
      <c r="E11" s="12">
        <f t="shared" si="1"/>
        <v>35</v>
      </c>
      <c r="F11" s="12">
        <v>1</v>
      </c>
      <c r="G11" s="93">
        <v>35</v>
      </c>
      <c r="H11" s="12">
        <f t="shared" si="2"/>
        <v>35</v>
      </c>
      <c r="I11" s="12">
        <v>1</v>
      </c>
      <c r="J11" s="93">
        <v>30</v>
      </c>
      <c r="K11" s="12">
        <f t="shared" si="3"/>
        <v>30</v>
      </c>
    </row>
    <row r="12" spans="1:15" ht="31.5">
      <c r="A12" s="13" t="s">
        <v>21</v>
      </c>
      <c r="B12" s="25">
        <f>SUM(B5:B11)/7</f>
        <v>100</v>
      </c>
      <c r="C12" s="25"/>
      <c r="D12" s="25"/>
      <c r="E12" s="25">
        <f t="shared" ref="C12:K12" si="4">SUM(E5:E11)/7</f>
        <v>35</v>
      </c>
      <c r="F12" s="25"/>
      <c r="G12" s="25"/>
      <c r="H12" s="25">
        <f t="shared" si="4"/>
        <v>35</v>
      </c>
      <c r="I12" s="25"/>
      <c r="J12" s="25"/>
      <c r="K12" s="25">
        <f t="shared" si="4"/>
        <v>30</v>
      </c>
    </row>
    <row r="13" spans="1:15" ht="30" customHeight="1"/>
    <row r="14" spans="1:15" ht="30" customHeight="1"/>
    <row r="15" spans="1:15" ht="30" customHeight="1"/>
    <row r="16" spans="1:15" ht="30" customHeight="1"/>
    <row r="17" ht="30" customHeight="1"/>
    <row r="18" ht="30" customHeight="1"/>
    <row r="19" ht="30" customHeight="1"/>
  </sheetData>
  <sheetProtection selectLockedCells="1" selectUnlockedCells="1"/>
  <mergeCells count="7">
    <mergeCell ref="A1:A4"/>
    <mergeCell ref="B1:B4"/>
    <mergeCell ref="C1:K1"/>
    <mergeCell ref="C2:K2"/>
    <mergeCell ref="C3:E3"/>
    <mergeCell ref="F3:H3"/>
    <mergeCell ref="I3:K3"/>
  </mergeCells>
  <pageMargins left="0.78740157480314965" right="0.19685039370078741" top="0.78740157480314965" bottom="0.78740157480314965" header="0.51181102362204722" footer="0.51181102362204722"/>
  <pageSetup paperSize="9" scale="72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view="pageBreakPreview" zoomScaleNormal="70" zoomScaleSheetLayoutView="100" workbookViewId="0">
      <selection activeCell="C4" sqref="C4"/>
    </sheetView>
  </sheetViews>
  <sheetFormatPr defaultRowHeight="12.75"/>
  <cols>
    <col min="1" max="1" width="38.85546875" style="46" customWidth="1"/>
    <col min="2" max="2" width="13" style="46" customWidth="1"/>
    <col min="3" max="3" width="9.28515625" style="46" customWidth="1"/>
    <col min="4" max="4" width="6.85546875" style="46" customWidth="1"/>
    <col min="5" max="5" width="9.140625" style="46"/>
    <col min="6" max="6" width="8.140625" style="46" customWidth="1"/>
    <col min="7" max="7" width="6.85546875" style="46" customWidth="1"/>
    <col min="8" max="8" width="9.5703125" style="46" customWidth="1"/>
    <col min="9" max="16384" width="9.140625" style="46"/>
  </cols>
  <sheetData>
    <row r="1" spans="1:8" ht="15.75" customHeight="1">
      <c r="A1" s="62" t="s">
        <v>26</v>
      </c>
      <c r="B1" s="60" t="s">
        <v>0</v>
      </c>
      <c r="C1" s="60" t="s">
        <v>1</v>
      </c>
      <c r="D1" s="60"/>
      <c r="E1" s="60"/>
      <c r="F1" s="60"/>
      <c r="G1" s="60"/>
      <c r="H1" s="60"/>
    </row>
    <row r="2" spans="1:8" ht="34.5" customHeight="1">
      <c r="A2" s="62"/>
      <c r="B2" s="60"/>
      <c r="C2" s="59" t="s">
        <v>42</v>
      </c>
      <c r="D2" s="59"/>
      <c r="E2" s="59"/>
      <c r="F2" s="59"/>
      <c r="G2" s="59"/>
      <c r="H2" s="59"/>
    </row>
    <row r="3" spans="1:8" ht="183.75" customHeight="1">
      <c r="A3" s="62"/>
      <c r="B3" s="60"/>
      <c r="C3" s="61" t="s">
        <v>58</v>
      </c>
      <c r="D3" s="61"/>
      <c r="E3" s="61"/>
      <c r="F3" s="61" t="s">
        <v>43</v>
      </c>
      <c r="G3" s="61"/>
      <c r="H3" s="61"/>
    </row>
    <row r="4" spans="1:8" ht="15.75" customHeight="1">
      <c r="A4" s="62"/>
      <c r="B4" s="60"/>
      <c r="C4" s="11" t="s">
        <v>2</v>
      </c>
      <c r="D4" s="11" t="s">
        <v>3</v>
      </c>
      <c r="E4" s="11" t="s">
        <v>4</v>
      </c>
      <c r="F4" s="11" t="s">
        <v>2</v>
      </c>
      <c r="G4" s="11" t="s">
        <v>3</v>
      </c>
      <c r="H4" s="11" t="s">
        <v>4</v>
      </c>
    </row>
    <row r="5" spans="1:8" ht="31.5">
      <c r="A5" s="1" t="s">
        <v>14</v>
      </c>
      <c r="B5" s="12">
        <f>H5+E5</f>
        <v>100</v>
      </c>
      <c r="C5" s="12">
        <v>1</v>
      </c>
      <c r="D5" s="93">
        <v>50</v>
      </c>
      <c r="E5" s="12">
        <f>C5*D5</f>
        <v>50</v>
      </c>
      <c r="F5" s="12">
        <v>1</v>
      </c>
      <c r="G5" s="93">
        <v>50</v>
      </c>
      <c r="H5" s="12">
        <f>F5*G5</f>
        <v>50</v>
      </c>
    </row>
    <row r="6" spans="1:8" ht="15.75">
      <c r="A6" s="1" t="s">
        <v>15</v>
      </c>
      <c r="B6" s="12">
        <f t="shared" ref="B6:B11" si="0">H6+E6</f>
        <v>100</v>
      </c>
      <c r="C6" s="12">
        <v>1</v>
      </c>
      <c r="D6" s="93">
        <v>50</v>
      </c>
      <c r="E6" s="12">
        <f t="shared" ref="E6:E11" si="1">C6*D6</f>
        <v>50</v>
      </c>
      <c r="F6" s="12">
        <v>1</v>
      </c>
      <c r="G6" s="93">
        <v>50</v>
      </c>
      <c r="H6" s="12">
        <f t="shared" ref="H6:H11" si="2">F6*G6</f>
        <v>50</v>
      </c>
    </row>
    <row r="7" spans="1:8" ht="15.75">
      <c r="A7" s="1" t="s">
        <v>16</v>
      </c>
      <c r="B7" s="12">
        <f t="shared" si="0"/>
        <v>50</v>
      </c>
      <c r="C7" s="12">
        <v>1</v>
      </c>
      <c r="D7" s="93">
        <v>50</v>
      </c>
      <c r="E7" s="12">
        <f t="shared" si="1"/>
        <v>50</v>
      </c>
      <c r="F7" s="12">
        <v>0</v>
      </c>
      <c r="G7" s="93">
        <v>50</v>
      </c>
      <c r="H7" s="12">
        <f t="shared" si="2"/>
        <v>0</v>
      </c>
    </row>
    <row r="8" spans="1:8" ht="15.75">
      <c r="A8" s="1" t="s">
        <v>17</v>
      </c>
      <c r="B8" s="12">
        <f t="shared" si="0"/>
        <v>100</v>
      </c>
      <c r="C8" s="12">
        <v>1</v>
      </c>
      <c r="D8" s="93">
        <v>50</v>
      </c>
      <c r="E8" s="12">
        <f t="shared" si="1"/>
        <v>50</v>
      </c>
      <c r="F8" s="12">
        <v>1</v>
      </c>
      <c r="G8" s="93">
        <v>50</v>
      </c>
      <c r="H8" s="12">
        <f t="shared" si="2"/>
        <v>50</v>
      </c>
    </row>
    <row r="9" spans="1:8" ht="15.75">
      <c r="A9" s="1" t="s">
        <v>18</v>
      </c>
      <c r="B9" s="12">
        <f t="shared" si="0"/>
        <v>50</v>
      </c>
      <c r="C9" s="12">
        <v>1</v>
      </c>
      <c r="D9" s="93">
        <v>50</v>
      </c>
      <c r="E9" s="12">
        <f t="shared" si="1"/>
        <v>50</v>
      </c>
      <c r="F9" s="12">
        <v>0</v>
      </c>
      <c r="G9" s="93">
        <v>50</v>
      </c>
      <c r="H9" s="12">
        <f t="shared" si="2"/>
        <v>0</v>
      </c>
    </row>
    <row r="10" spans="1:8" ht="15.75">
      <c r="A10" s="1" t="s">
        <v>19</v>
      </c>
      <c r="B10" s="12">
        <f t="shared" si="0"/>
        <v>100</v>
      </c>
      <c r="C10" s="12">
        <v>1</v>
      </c>
      <c r="D10" s="93">
        <v>50</v>
      </c>
      <c r="E10" s="12">
        <f t="shared" si="1"/>
        <v>50</v>
      </c>
      <c r="F10" s="12">
        <v>1</v>
      </c>
      <c r="G10" s="93">
        <v>50</v>
      </c>
      <c r="H10" s="12">
        <f t="shared" si="2"/>
        <v>50</v>
      </c>
    </row>
    <row r="11" spans="1:8" ht="15.75">
      <c r="A11" s="1" t="s">
        <v>20</v>
      </c>
      <c r="B11" s="12">
        <f t="shared" si="0"/>
        <v>50</v>
      </c>
      <c r="C11" s="12">
        <v>1</v>
      </c>
      <c r="D11" s="93">
        <v>50</v>
      </c>
      <c r="E11" s="12">
        <f t="shared" si="1"/>
        <v>50</v>
      </c>
      <c r="F11" s="12">
        <v>0</v>
      </c>
      <c r="G11" s="93">
        <v>50</v>
      </c>
      <c r="H11" s="12">
        <f t="shared" si="2"/>
        <v>0</v>
      </c>
    </row>
    <row r="12" spans="1:8" ht="31.5">
      <c r="A12" s="13" t="s">
        <v>21</v>
      </c>
      <c r="B12" s="25">
        <f>SUM(B5:B11)/7</f>
        <v>78.571428571428569</v>
      </c>
      <c r="C12" s="25"/>
      <c r="D12" s="25"/>
      <c r="E12" s="25">
        <f t="shared" ref="C12:H12" si="3">SUM(E5:E11)/7</f>
        <v>50</v>
      </c>
      <c r="F12" s="25"/>
      <c r="G12" s="25"/>
      <c r="H12" s="25">
        <f t="shared" si="3"/>
        <v>28.571428571428573</v>
      </c>
    </row>
    <row r="13" spans="1:8" ht="30" customHeight="1"/>
    <row r="14" spans="1:8" ht="30" customHeight="1"/>
    <row r="15" spans="1:8" ht="30" customHeight="1"/>
    <row r="16" spans="1:8" ht="30" customHeight="1"/>
    <row r="17" ht="30" customHeight="1"/>
    <row r="18" ht="30" customHeight="1"/>
    <row r="19" ht="30" customHeight="1"/>
  </sheetData>
  <sheetProtection selectLockedCells="1" selectUnlockedCells="1"/>
  <mergeCells count="6">
    <mergeCell ref="C1:H1"/>
    <mergeCell ref="C2:H2"/>
    <mergeCell ref="A1:A4"/>
    <mergeCell ref="B1:B4"/>
    <mergeCell ref="C3:E3"/>
    <mergeCell ref="F3:H3"/>
  </mergeCells>
  <pageMargins left="0.78740157480314965" right="0.19685039370078741" top="0.78740157480314965" bottom="0.78740157480314965" header="0.51181102362204722" footer="0.51181102362204722"/>
  <pageSetup paperSize="9" scale="60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X29"/>
  <sheetViews>
    <sheetView tabSelected="1" view="pageBreakPreview" zoomScaleNormal="100" zoomScaleSheetLayoutView="100" workbookViewId="0">
      <selection activeCell="B13" sqref="B13"/>
    </sheetView>
  </sheetViews>
  <sheetFormatPr defaultColWidth="8.85546875" defaultRowHeight="12.75"/>
  <cols>
    <col min="1" max="1" width="40.7109375" style="23" customWidth="1"/>
    <col min="2" max="2" width="10.28515625" style="23" customWidth="1"/>
    <col min="3" max="3" width="12" style="23" customWidth="1"/>
    <col min="4" max="4" width="7.7109375" style="10" customWidth="1"/>
    <col min="5" max="5" width="5.7109375" style="10" customWidth="1"/>
    <col min="6" max="6" width="7.7109375" style="23" customWidth="1"/>
    <col min="7" max="7" width="7.7109375" style="10" customWidth="1"/>
    <col min="8" max="8" width="5.7109375" style="10" customWidth="1"/>
    <col min="9" max="9" width="7.7109375" style="23" customWidth="1"/>
    <col min="10" max="10" width="7.7109375" style="10" customWidth="1"/>
    <col min="11" max="11" width="5.7109375" style="10" customWidth="1"/>
    <col min="12" max="12" width="7.7109375" style="23" customWidth="1"/>
    <col min="13" max="13" width="7.7109375" style="10" customWidth="1"/>
    <col min="14" max="14" width="5.7109375" style="10" customWidth="1"/>
    <col min="15" max="15" width="7.7109375" style="23" customWidth="1"/>
    <col min="16" max="16" width="7.7109375" style="10" customWidth="1"/>
    <col min="17" max="17" width="8.28515625" style="10" customWidth="1"/>
    <col min="18" max="18" width="10.28515625" style="23" customWidth="1"/>
    <col min="19" max="19" width="7.7109375" style="10" customWidth="1"/>
    <col min="20" max="20" width="5.7109375" style="10" customWidth="1"/>
    <col min="21" max="22" width="7.7109375" style="23" customWidth="1"/>
    <col min="23" max="23" width="5.7109375" style="4" customWidth="1"/>
    <col min="24" max="24" width="7.7109375" style="23" customWidth="1"/>
    <col min="25" max="16384" width="8.85546875" style="23"/>
  </cols>
  <sheetData>
    <row r="1" spans="1:24" s="21" customFormat="1" ht="103.9" customHeight="1">
      <c r="A1" s="74" t="s">
        <v>44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</row>
    <row r="2" spans="1:24" s="21" customFormat="1" ht="9.6" hidden="1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22"/>
      <c r="X2" s="14"/>
    </row>
    <row r="3" spans="1:24" s="21" customFormat="1" ht="33" customHeight="1">
      <c r="A3" s="62" t="s">
        <v>26</v>
      </c>
      <c r="B3" s="59" t="s">
        <v>55</v>
      </c>
      <c r="C3" s="59" t="s">
        <v>0</v>
      </c>
      <c r="D3" s="75" t="s">
        <v>56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4" s="21" customFormat="1" ht="75" customHeight="1">
      <c r="A4" s="62"/>
      <c r="B4" s="59"/>
      <c r="C4" s="59"/>
      <c r="D4" s="76" t="s">
        <v>47</v>
      </c>
      <c r="E4" s="76"/>
      <c r="F4" s="76"/>
      <c r="G4" s="76" t="s">
        <v>48</v>
      </c>
      <c r="H4" s="76"/>
      <c r="I4" s="76"/>
      <c r="J4" s="76" t="s">
        <v>49</v>
      </c>
      <c r="K4" s="76"/>
      <c r="L4" s="76"/>
      <c r="M4" s="76" t="s">
        <v>50</v>
      </c>
      <c r="N4" s="76"/>
      <c r="O4" s="76"/>
      <c r="P4" s="76" t="s">
        <v>51</v>
      </c>
      <c r="Q4" s="76"/>
      <c r="R4" s="76"/>
      <c r="S4" s="76" t="s">
        <v>52</v>
      </c>
      <c r="T4" s="76"/>
      <c r="U4" s="76"/>
      <c r="V4" s="76" t="s">
        <v>53</v>
      </c>
      <c r="W4" s="76"/>
      <c r="X4" s="76"/>
    </row>
    <row r="5" spans="1:24" s="21" customFormat="1" ht="55.9" customHeight="1">
      <c r="A5" s="62"/>
      <c r="B5" s="59"/>
      <c r="C5" s="59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</row>
    <row r="6" spans="1:24" s="21" customFormat="1" ht="19.5" customHeight="1">
      <c r="A6" s="62"/>
      <c r="B6" s="59"/>
      <c r="C6" s="59"/>
      <c r="D6" s="19" t="s">
        <v>2</v>
      </c>
      <c r="E6" s="19" t="s">
        <v>3</v>
      </c>
      <c r="F6" s="19" t="s">
        <v>5</v>
      </c>
      <c r="G6" s="19" t="s">
        <v>2</v>
      </c>
      <c r="H6" s="19" t="s">
        <v>3</v>
      </c>
      <c r="I6" s="19" t="s">
        <v>5</v>
      </c>
      <c r="J6" s="19" t="s">
        <v>2</v>
      </c>
      <c r="K6" s="19" t="s">
        <v>3</v>
      </c>
      <c r="L6" s="19" t="s">
        <v>5</v>
      </c>
      <c r="M6" s="19" t="s">
        <v>2</v>
      </c>
      <c r="N6" s="19" t="s">
        <v>3</v>
      </c>
      <c r="O6" s="19" t="s">
        <v>5</v>
      </c>
      <c r="P6" s="19" t="s">
        <v>2</v>
      </c>
      <c r="Q6" s="19" t="s">
        <v>3</v>
      </c>
      <c r="R6" s="19" t="s">
        <v>5</v>
      </c>
      <c r="S6" s="19" t="s">
        <v>2</v>
      </c>
      <c r="T6" s="19" t="s">
        <v>3</v>
      </c>
      <c r="U6" s="19" t="s">
        <v>5</v>
      </c>
      <c r="V6" s="19" t="s">
        <v>2</v>
      </c>
      <c r="W6" s="43" t="s">
        <v>3</v>
      </c>
      <c r="X6" s="19" t="s">
        <v>5</v>
      </c>
    </row>
    <row r="7" spans="1:24" s="21" customFormat="1" ht="15.75">
      <c r="A7" s="1" t="s">
        <v>14</v>
      </c>
      <c r="B7" s="30" t="s">
        <v>6</v>
      </c>
      <c r="C7" s="31">
        <f>F7+I7+L7+O7+R7+U7+X7</f>
        <v>87.962500000000006</v>
      </c>
      <c r="D7" s="42">
        <f>'Состояние фин. дисциплины'!B5</f>
        <v>100</v>
      </c>
      <c r="E7" s="32">
        <v>0.15</v>
      </c>
      <c r="F7" s="33">
        <f t="shared" ref="F7:F14" si="0">D7*E7</f>
        <v>15</v>
      </c>
      <c r="G7" s="34">
        <f>'Качество ПФХД'!B5</f>
        <v>60</v>
      </c>
      <c r="H7" s="32">
        <v>0.15</v>
      </c>
      <c r="I7" s="33">
        <f t="shared" ref="I7:I14" si="1">G7*H7</f>
        <v>9</v>
      </c>
      <c r="J7" s="34">
        <f>'Качество ПФХД'!B5</f>
        <v>60</v>
      </c>
      <c r="K7" s="32">
        <v>0.15</v>
      </c>
      <c r="L7" s="33">
        <f t="shared" ref="L7:L14" si="2">J7*K7</f>
        <v>9</v>
      </c>
      <c r="M7" s="34">
        <f>'Степень выполнения ПФХД'!B5</f>
        <v>99.75</v>
      </c>
      <c r="N7" s="32">
        <v>0.15</v>
      </c>
      <c r="O7" s="33">
        <f t="shared" ref="O7:O14" si="3">M7*N7</f>
        <v>14.962499999999999</v>
      </c>
      <c r="P7" s="34">
        <f>'Выполнение МЗ'!B8</f>
        <v>100</v>
      </c>
      <c r="Q7" s="32">
        <v>0.1</v>
      </c>
      <c r="R7" s="33">
        <f t="shared" ref="R7:R14" si="4">P7*Q7</f>
        <v>10</v>
      </c>
      <c r="S7" s="34">
        <f>'Доставерность отчетности'!B5</f>
        <v>100</v>
      </c>
      <c r="T7" s="32">
        <v>0.15</v>
      </c>
      <c r="U7" s="33">
        <f t="shared" ref="U7:U13" si="5">S7*T7</f>
        <v>15</v>
      </c>
      <c r="V7" s="53">
        <f>'Качество ведения учетной полити'!B5</f>
        <v>100</v>
      </c>
      <c r="W7" s="35">
        <v>0.15</v>
      </c>
      <c r="X7" s="33">
        <f>V7*W7</f>
        <v>15</v>
      </c>
    </row>
    <row r="8" spans="1:24" s="21" customFormat="1" ht="15.75">
      <c r="A8" s="1" t="s">
        <v>15</v>
      </c>
      <c r="B8" s="30" t="s">
        <v>6</v>
      </c>
      <c r="C8" s="31">
        <f t="shared" ref="C8:C13" si="6">F8+I8+L8+O8+R8+U8+X8</f>
        <v>85.75</v>
      </c>
      <c r="D8" s="42">
        <f>'Состояние фин. дисциплины'!B6</f>
        <v>85</v>
      </c>
      <c r="E8" s="32">
        <v>0.15</v>
      </c>
      <c r="F8" s="33">
        <f t="shared" si="0"/>
        <v>12.75</v>
      </c>
      <c r="G8" s="34">
        <f>'Качество ПФХД'!B6</f>
        <v>60</v>
      </c>
      <c r="H8" s="32">
        <v>0.15</v>
      </c>
      <c r="I8" s="33">
        <f t="shared" si="1"/>
        <v>9</v>
      </c>
      <c r="J8" s="34">
        <f>'Качество ПФХД'!B6</f>
        <v>60</v>
      </c>
      <c r="K8" s="32">
        <v>0.15</v>
      </c>
      <c r="L8" s="33">
        <f t="shared" si="2"/>
        <v>9</v>
      </c>
      <c r="M8" s="34">
        <f>'Степень выполнения ПФХД'!B6</f>
        <v>100</v>
      </c>
      <c r="N8" s="32">
        <v>0.15</v>
      </c>
      <c r="O8" s="33">
        <f t="shared" si="3"/>
        <v>15</v>
      </c>
      <c r="P8" s="34">
        <f>'Выполнение МЗ'!B9</f>
        <v>100</v>
      </c>
      <c r="Q8" s="32">
        <v>0.1</v>
      </c>
      <c r="R8" s="33">
        <f t="shared" si="4"/>
        <v>10</v>
      </c>
      <c r="S8" s="34">
        <f>'Доставерность отчетности'!B6</f>
        <v>100</v>
      </c>
      <c r="T8" s="32">
        <v>0.15</v>
      </c>
      <c r="U8" s="33">
        <f t="shared" si="5"/>
        <v>15</v>
      </c>
      <c r="V8" s="53">
        <f>'Качество ведения учетной полити'!B6</f>
        <v>100</v>
      </c>
      <c r="W8" s="35">
        <v>0.15</v>
      </c>
      <c r="X8" s="33">
        <f t="shared" ref="X7:X14" si="7">V8*W8</f>
        <v>15</v>
      </c>
    </row>
    <row r="9" spans="1:24" s="21" customFormat="1" ht="15.75">
      <c r="A9" s="1" t="s">
        <v>16</v>
      </c>
      <c r="B9" s="30" t="s">
        <v>6</v>
      </c>
      <c r="C9" s="31">
        <f t="shared" si="6"/>
        <v>87.587500000000006</v>
      </c>
      <c r="D9" s="42">
        <f>'Состояние фин. дисциплины'!B7</f>
        <v>100</v>
      </c>
      <c r="E9" s="32">
        <v>0.15</v>
      </c>
      <c r="F9" s="33">
        <f t="shared" si="0"/>
        <v>15</v>
      </c>
      <c r="G9" s="34">
        <f>'Качество ПФХД'!B7</f>
        <v>85</v>
      </c>
      <c r="H9" s="32">
        <v>0.15</v>
      </c>
      <c r="I9" s="33">
        <f t="shared" si="1"/>
        <v>12.75</v>
      </c>
      <c r="J9" s="34">
        <f>'Качество ПФХД'!B7</f>
        <v>85</v>
      </c>
      <c r="K9" s="32">
        <v>0.15</v>
      </c>
      <c r="L9" s="33">
        <f t="shared" si="2"/>
        <v>12.75</v>
      </c>
      <c r="M9" s="34">
        <f>'Степень выполнения ПФХД'!B7</f>
        <v>97.25</v>
      </c>
      <c r="N9" s="32">
        <v>0.15</v>
      </c>
      <c r="O9" s="33">
        <f t="shared" si="3"/>
        <v>14.587499999999999</v>
      </c>
      <c r="P9" s="34">
        <f>'Выполнение МЗ'!B10</f>
        <v>100</v>
      </c>
      <c r="Q9" s="32">
        <v>0.1</v>
      </c>
      <c r="R9" s="33">
        <f t="shared" si="4"/>
        <v>10</v>
      </c>
      <c r="S9" s="34">
        <f>'Доставерность отчетности'!B7</f>
        <v>100</v>
      </c>
      <c r="T9" s="32">
        <v>0.15</v>
      </c>
      <c r="U9" s="33">
        <f t="shared" si="5"/>
        <v>15</v>
      </c>
      <c r="V9" s="53">
        <f>'Качество ведения учетной полити'!B7</f>
        <v>50</v>
      </c>
      <c r="W9" s="35">
        <v>0.15</v>
      </c>
      <c r="X9" s="33">
        <f t="shared" si="7"/>
        <v>7.5</v>
      </c>
    </row>
    <row r="10" spans="1:24" s="21" customFormat="1" ht="15.75">
      <c r="A10" s="1" t="s">
        <v>17</v>
      </c>
      <c r="B10" s="30" t="s">
        <v>7</v>
      </c>
      <c r="C10" s="31">
        <f t="shared" si="6"/>
        <v>100</v>
      </c>
      <c r="D10" s="42">
        <f>'Состояние фин. дисциплины'!B8</f>
        <v>100</v>
      </c>
      <c r="E10" s="32">
        <v>0.15</v>
      </c>
      <c r="F10" s="33">
        <f t="shared" si="0"/>
        <v>15</v>
      </c>
      <c r="G10" s="34">
        <f>'Качество ПФХД'!B8</f>
        <v>100</v>
      </c>
      <c r="H10" s="32">
        <v>0.15</v>
      </c>
      <c r="I10" s="33">
        <f t="shared" si="1"/>
        <v>15</v>
      </c>
      <c r="J10" s="34">
        <f>'Качество ПФХД'!B8</f>
        <v>100</v>
      </c>
      <c r="K10" s="32">
        <v>0.15</v>
      </c>
      <c r="L10" s="33">
        <f t="shared" si="2"/>
        <v>15</v>
      </c>
      <c r="M10" s="34">
        <f>'Степень выполнения ПФХД'!B8</f>
        <v>100</v>
      </c>
      <c r="N10" s="32">
        <v>0.15</v>
      </c>
      <c r="O10" s="33">
        <f t="shared" si="3"/>
        <v>15</v>
      </c>
      <c r="P10" s="34">
        <f>'Выполнение МЗ'!B11</f>
        <v>100</v>
      </c>
      <c r="Q10" s="32">
        <v>0.1</v>
      </c>
      <c r="R10" s="33">
        <f t="shared" si="4"/>
        <v>10</v>
      </c>
      <c r="S10" s="34">
        <f>'Доставерность отчетности'!B8</f>
        <v>100</v>
      </c>
      <c r="T10" s="32">
        <v>0.15</v>
      </c>
      <c r="U10" s="33">
        <f t="shared" si="5"/>
        <v>15</v>
      </c>
      <c r="V10" s="53">
        <f>'Качество ведения учетной полити'!B8</f>
        <v>100</v>
      </c>
      <c r="W10" s="35">
        <v>0.15</v>
      </c>
      <c r="X10" s="33">
        <f t="shared" si="7"/>
        <v>15</v>
      </c>
    </row>
    <row r="11" spans="1:24" s="21" customFormat="1" ht="15.75">
      <c r="A11" s="1" t="s">
        <v>18</v>
      </c>
      <c r="B11" s="30" t="s">
        <v>6</v>
      </c>
      <c r="C11" s="31">
        <f t="shared" si="6"/>
        <v>69.25</v>
      </c>
      <c r="D11" s="42">
        <f>'Состояние фин. дисциплины'!B9</f>
        <v>85</v>
      </c>
      <c r="E11" s="32">
        <v>0.15</v>
      </c>
      <c r="F11" s="33">
        <f t="shared" si="0"/>
        <v>12.75</v>
      </c>
      <c r="G11" s="34">
        <f>'Качество ПФХД'!B9</f>
        <v>30</v>
      </c>
      <c r="H11" s="32">
        <v>0.15</v>
      </c>
      <c r="I11" s="33">
        <f t="shared" si="1"/>
        <v>4.5</v>
      </c>
      <c r="J11" s="34">
        <f>'Качество ПФХД'!B9</f>
        <v>30</v>
      </c>
      <c r="K11" s="32">
        <v>0.15</v>
      </c>
      <c r="L11" s="33">
        <f t="shared" si="2"/>
        <v>4.5</v>
      </c>
      <c r="M11" s="34">
        <f>'Степень выполнения ПФХД'!B9</f>
        <v>100</v>
      </c>
      <c r="N11" s="32">
        <v>0.15</v>
      </c>
      <c r="O11" s="33">
        <f t="shared" si="3"/>
        <v>15</v>
      </c>
      <c r="P11" s="34">
        <f>'Выполнение МЗ'!B12</f>
        <v>100</v>
      </c>
      <c r="Q11" s="32">
        <v>0.1</v>
      </c>
      <c r="R11" s="33">
        <f t="shared" si="4"/>
        <v>10</v>
      </c>
      <c r="S11" s="34">
        <f>'Доставерность отчетности'!B9</f>
        <v>100</v>
      </c>
      <c r="T11" s="32">
        <v>0.15</v>
      </c>
      <c r="U11" s="33">
        <f t="shared" si="5"/>
        <v>15</v>
      </c>
      <c r="V11" s="53">
        <f>'Качество ведения учетной полити'!B9</f>
        <v>50</v>
      </c>
      <c r="W11" s="35">
        <v>0.15</v>
      </c>
      <c r="X11" s="33">
        <f t="shared" si="7"/>
        <v>7.5</v>
      </c>
    </row>
    <row r="12" spans="1:24" s="21" customFormat="1" ht="15.75">
      <c r="A12" s="1" t="s">
        <v>19</v>
      </c>
      <c r="B12" s="30" t="s">
        <v>7</v>
      </c>
      <c r="C12" s="31">
        <f t="shared" si="6"/>
        <v>100</v>
      </c>
      <c r="D12" s="42">
        <f>'Состояние фин. дисциплины'!B10</f>
        <v>100</v>
      </c>
      <c r="E12" s="32">
        <v>0.15</v>
      </c>
      <c r="F12" s="33">
        <f t="shared" si="0"/>
        <v>15</v>
      </c>
      <c r="G12" s="34">
        <f>'Качество ПФХД'!B10</f>
        <v>100</v>
      </c>
      <c r="H12" s="32">
        <v>0.15</v>
      </c>
      <c r="I12" s="33">
        <f t="shared" si="1"/>
        <v>15</v>
      </c>
      <c r="J12" s="34">
        <f>'Качество ПФХД'!B10</f>
        <v>100</v>
      </c>
      <c r="K12" s="32">
        <v>0.15</v>
      </c>
      <c r="L12" s="33">
        <f t="shared" si="2"/>
        <v>15</v>
      </c>
      <c r="M12" s="34">
        <f>'Степень выполнения ПФХД'!B10</f>
        <v>100</v>
      </c>
      <c r="N12" s="32">
        <v>0.15</v>
      </c>
      <c r="O12" s="33">
        <f t="shared" si="3"/>
        <v>15</v>
      </c>
      <c r="P12" s="34">
        <f>'Выполнение МЗ'!B13</f>
        <v>100</v>
      </c>
      <c r="Q12" s="32">
        <v>0.1</v>
      </c>
      <c r="R12" s="33">
        <f t="shared" si="4"/>
        <v>10</v>
      </c>
      <c r="S12" s="34">
        <f>'Доставерность отчетности'!B10</f>
        <v>100</v>
      </c>
      <c r="T12" s="32">
        <v>0.15</v>
      </c>
      <c r="U12" s="33">
        <f t="shared" si="5"/>
        <v>15</v>
      </c>
      <c r="V12" s="53">
        <f>'Качество ведения учетной полити'!B10</f>
        <v>100</v>
      </c>
      <c r="W12" s="35">
        <v>0.15</v>
      </c>
      <c r="X12" s="33">
        <f t="shared" si="7"/>
        <v>15</v>
      </c>
    </row>
    <row r="13" spans="1:24" s="21" customFormat="1" ht="15.75">
      <c r="A13" s="1" t="s">
        <v>20</v>
      </c>
      <c r="B13" s="30" t="s">
        <v>6</v>
      </c>
      <c r="C13" s="31">
        <f t="shared" si="6"/>
        <v>73.5625</v>
      </c>
      <c r="D13" s="42">
        <f>'Состояние фин. дисциплины'!B11</f>
        <v>85</v>
      </c>
      <c r="E13" s="32">
        <v>0.15</v>
      </c>
      <c r="F13" s="33">
        <f t="shared" si="0"/>
        <v>12.75</v>
      </c>
      <c r="G13" s="34">
        <f>'Качество ПФХД'!B11</f>
        <v>45</v>
      </c>
      <c r="H13" s="32">
        <v>0.15</v>
      </c>
      <c r="I13" s="33">
        <f t="shared" si="1"/>
        <v>6.75</v>
      </c>
      <c r="J13" s="34">
        <f>'Качество ПФХД'!B11</f>
        <v>45</v>
      </c>
      <c r="K13" s="32">
        <v>0.15</v>
      </c>
      <c r="L13" s="33">
        <f t="shared" si="2"/>
        <v>6.75</v>
      </c>
      <c r="M13" s="34">
        <f>'Степень выполнения ПФХД'!B11</f>
        <v>98.75</v>
      </c>
      <c r="N13" s="32">
        <v>0.15</v>
      </c>
      <c r="O13" s="33">
        <f t="shared" si="3"/>
        <v>14.8125</v>
      </c>
      <c r="P13" s="34">
        <f>'Выполнение МЗ'!B14</f>
        <v>100</v>
      </c>
      <c r="Q13" s="32">
        <v>0.1</v>
      </c>
      <c r="R13" s="33">
        <f t="shared" si="4"/>
        <v>10</v>
      </c>
      <c r="S13" s="34">
        <f>'Доставерность отчетности'!B11</f>
        <v>100</v>
      </c>
      <c r="T13" s="32">
        <v>0.15</v>
      </c>
      <c r="U13" s="33">
        <f t="shared" si="5"/>
        <v>15</v>
      </c>
      <c r="V13" s="53">
        <f>'Качество ведения учетной полити'!B11</f>
        <v>50</v>
      </c>
      <c r="W13" s="35">
        <v>0.15</v>
      </c>
      <c r="X13" s="33">
        <f t="shared" si="7"/>
        <v>7.5</v>
      </c>
    </row>
    <row r="14" spans="1:24" s="21" customFormat="1" ht="31.5">
      <c r="A14" s="13" t="s">
        <v>21</v>
      </c>
      <c r="B14" s="30"/>
      <c r="C14" s="87">
        <f>SUM(C7:C13)/7</f>
        <v>86.301785714285714</v>
      </c>
      <c r="D14" s="25">
        <f t="shared" ref="D14:X14" si="8">SUM(D7:D13)/7</f>
        <v>93.571428571428569</v>
      </c>
      <c r="E14" s="25">
        <f t="shared" si="8"/>
        <v>0.15</v>
      </c>
      <c r="F14" s="87">
        <f t="shared" si="8"/>
        <v>14.035714285714286</v>
      </c>
      <c r="G14" s="25">
        <f t="shared" si="8"/>
        <v>68.571428571428569</v>
      </c>
      <c r="H14" s="25">
        <f t="shared" si="8"/>
        <v>0.15</v>
      </c>
      <c r="I14" s="87">
        <f t="shared" si="8"/>
        <v>10.285714285714286</v>
      </c>
      <c r="J14" s="25">
        <f t="shared" si="8"/>
        <v>68.571428571428569</v>
      </c>
      <c r="K14" s="25">
        <f t="shared" si="8"/>
        <v>0.15</v>
      </c>
      <c r="L14" s="87">
        <f t="shared" si="8"/>
        <v>10.285714285714286</v>
      </c>
      <c r="M14" s="25">
        <f t="shared" si="8"/>
        <v>99.392857142857139</v>
      </c>
      <c r="N14" s="25">
        <f t="shared" si="8"/>
        <v>0.15</v>
      </c>
      <c r="O14" s="87">
        <f t="shared" si="8"/>
        <v>14.908928571428572</v>
      </c>
      <c r="P14" s="25">
        <f t="shared" si="8"/>
        <v>100</v>
      </c>
      <c r="Q14" s="25">
        <f t="shared" si="8"/>
        <v>9.9999999999999992E-2</v>
      </c>
      <c r="R14" s="87">
        <f t="shared" si="8"/>
        <v>10</v>
      </c>
      <c r="S14" s="25">
        <f t="shared" si="8"/>
        <v>100</v>
      </c>
      <c r="T14" s="25">
        <f t="shared" si="8"/>
        <v>0.15</v>
      </c>
      <c r="U14" s="87">
        <f t="shared" si="8"/>
        <v>15</v>
      </c>
      <c r="V14" s="25">
        <f t="shared" si="8"/>
        <v>78.571428571428569</v>
      </c>
      <c r="W14" s="25">
        <f t="shared" si="8"/>
        <v>0.15</v>
      </c>
      <c r="X14" s="87">
        <f t="shared" si="8"/>
        <v>11.785714285714286</v>
      </c>
    </row>
    <row r="15" spans="1:24" s="21" customFormat="1" ht="35.1" customHeight="1">
      <c r="A15" s="41"/>
      <c r="B15" s="39"/>
      <c r="C15" s="40"/>
      <c r="D15" s="6"/>
      <c r="E15" s="27"/>
      <c r="F15" s="28"/>
      <c r="G15" s="26"/>
      <c r="H15" s="27"/>
      <c r="I15" s="28"/>
      <c r="J15" s="26"/>
      <c r="K15" s="27"/>
      <c r="L15" s="28"/>
      <c r="M15" s="26"/>
      <c r="N15" s="27"/>
      <c r="O15" s="28"/>
      <c r="P15" s="26"/>
      <c r="Q15" s="27"/>
      <c r="R15" s="28"/>
      <c r="S15" s="26"/>
      <c r="T15" s="26"/>
      <c r="U15" s="28"/>
      <c r="V15" s="28"/>
      <c r="W15" s="29"/>
      <c r="X15" s="28"/>
    </row>
    <row r="16" spans="1:24" ht="27.75" customHeight="1">
      <c r="A16" s="83"/>
      <c r="B16" s="83"/>
      <c r="C16" s="83"/>
      <c r="D16" s="83"/>
      <c r="E16" s="83"/>
      <c r="F16" s="83"/>
      <c r="G16" s="83"/>
      <c r="H16" s="83"/>
      <c r="I16" s="15"/>
      <c r="J16" s="15"/>
      <c r="K16" s="16"/>
      <c r="L16" s="16"/>
      <c r="M16" s="16"/>
      <c r="N16" s="16"/>
      <c r="O16" s="5"/>
      <c r="P16" s="6"/>
      <c r="Q16" s="18"/>
      <c r="R16" s="24"/>
      <c r="S16" s="18"/>
      <c r="T16" s="18"/>
      <c r="U16" s="18"/>
    </row>
    <row r="17" spans="1:24" ht="35.25" customHeight="1">
      <c r="A17" s="85" t="s">
        <v>46</v>
      </c>
      <c r="B17" s="85"/>
      <c r="C17" s="85"/>
      <c r="D17" s="85"/>
      <c r="E17" s="85"/>
      <c r="F17" s="85"/>
      <c r="G17" s="83"/>
      <c r="H17" s="83"/>
      <c r="I17" s="17"/>
      <c r="J17" s="17"/>
      <c r="K17" s="17"/>
      <c r="L17" s="17"/>
      <c r="M17" s="17"/>
      <c r="N17" s="17"/>
      <c r="O17" s="17"/>
      <c r="P17" s="17"/>
      <c r="Q17" s="72" t="s">
        <v>45</v>
      </c>
      <c r="R17" s="72"/>
      <c r="S17" s="72"/>
      <c r="T17" s="72"/>
      <c r="U17" s="72"/>
      <c r="V17" s="72"/>
      <c r="W17" s="72"/>
      <c r="X17" s="72"/>
    </row>
    <row r="18" spans="1:24" ht="18" customHeight="1">
      <c r="A18" s="86"/>
      <c r="B18" s="86"/>
      <c r="C18" s="86"/>
      <c r="D18" s="86"/>
      <c r="E18" s="86"/>
      <c r="F18" s="86"/>
      <c r="G18" s="83"/>
      <c r="H18" s="83"/>
      <c r="I18" s="17"/>
      <c r="J18" s="17"/>
      <c r="K18" s="17"/>
      <c r="L18" s="17"/>
      <c r="M18" s="17"/>
      <c r="N18" s="17"/>
      <c r="O18" s="17"/>
      <c r="P18" s="17"/>
      <c r="Q18" s="72"/>
      <c r="R18" s="72"/>
      <c r="S18" s="72"/>
      <c r="T18" s="72"/>
      <c r="U18" s="72"/>
      <c r="V18" s="72"/>
      <c r="W18" s="72"/>
      <c r="X18" s="72"/>
    </row>
    <row r="19" spans="1:24" ht="18.75" customHeight="1">
      <c r="A19" s="84"/>
      <c r="B19" s="84"/>
      <c r="C19" s="84"/>
      <c r="D19" s="84"/>
      <c r="E19" s="84"/>
      <c r="F19" s="84"/>
      <c r="G19" s="84"/>
      <c r="H19" s="84"/>
      <c r="I19" s="17"/>
      <c r="J19" s="17"/>
      <c r="K19" s="17"/>
      <c r="L19" s="17"/>
      <c r="M19" s="17"/>
      <c r="N19" s="17"/>
      <c r="O19" s="17"/>
      <c r="P19" s="17"/>
      <c r="Q19" s="18"/>
      <c r="R19" s="18"/>
      <c r="S19" s="18"/>
      <c r="T19" s="18"/>
      <c r="U19" s="18"/>
    </row>
    <row r="22" spans="1:24" ht="37.5" customHeight="1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</row>
    <row r="23" spans="1:24" ht="12.75" customHeight="1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</row>
    <row r="24" spans="1:24" ht="12.75" customHeight="1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</row>
    <row r="25" spans="1:24" ht="12.75" customHeight="1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</row>
    <row r="26" spans="1:24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</row>
    <row r="27" spans="1:24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</row>
    <row r="28" spans="1:24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</row>
    <row r="29" spans="1:24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</row>
  </sheetData>
  <sheetProtection selectLockedCells="1" selectUnlockedCells="1"/>
  <mergeCells count="15">
    <mergeCell ref="A1:X1"/>
    <mergeCell ref="A3:A6"/>
    <mergeCell ref="C3:C6"/>
    <mergeCell ref="D3:X3"/>
    <mergeCell ref="D4:F5"/>
    <mergeCell ref="G4:I5"/>
    <mergeCell ref="J4:L5"/>
    <mergeCell ref="M4:O5"/>
    <mergeCell ref="P4:R5"/>
    <mergeCell ref="S4:U5"/>
    <mergeCell ref="V4:X5"/>
    <mergeCell ref="Q17:X18"/>
    <mergeCell ref="B3:B6"/>
    <mergeCell ref="A22:X29"/>
    <mergeCell ref="A17:F18"/>
  </mergeCells>
  <pageMargins left="0.43307086614173229" right="0.27559055118110237" top="0.78740157480314965" bottom="0.39370078740157483" header="0.51181102362204722" footer="0.51181102362204722"/>
  <pageSetup paperSize="9" scale="5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Состояние фин. дисциплины</vt:lpstr>
      <vt:lpstr>Качество ПФХД</vt:lpstr>
      <vt:lpstr>Степень выполнения ПФХД</vt:lpstr>
      <vt:lpstr>Выполнение МЗ</vt:lpstr>
      <vt:lpstr>Причины возникновения остатков</vt:lpstr>
      <vt:lpstr>Доставерность отчетности</vt:lpstr>
      <vt:lpstr>Качество ведения учетной полити</vt:lpstr>
      <vt:lpstr>Результаты</vt:lpstr>
      <vt:lpstr>Лист1</vt:lpstr>
      <vt:lpstr>Лист2</vt:lpstr>
      <vt:lpstr>Лист3</vt:lpstr>
      <vt:lpstr>'Выполнение МЗ'!Область_печати</vt:lpstr>
      <vt:lpstr>'Доставерность отчетности'!Область_печати</vt:lpstr>
      <vt:lpstr>'Качество ведения учетной полити'!Область_печати</vt:lpstr>
      <vt:lpstr>'Качество ПФХД'!Область_печати</vt:lpstr>
      <vt:lpstr>'Причины возникновения остатков'!Область_печати</vt:lpstr>
      <vt:lpstr>Результаты!Область_печати</vt:lpstr>
      <vt:lpstr>'Состояние фин. дисциплины'!Область_печати</vt:lpstr>
      <vt:lpstr>'Степень выполнения ПФХД'!Область_печати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user</cp:lastModifiedBy>
  <cp:lastPrinted>2020-02-17T12:28:34Z</cp:lastPrinted>
  <dcterms:created xsi:type="dcterms:W3CDTF">2017-03-02T06:54:58Z</dcterms:created>
  <dcterms:modified xsi:type="dcterms:W3CDTF">2020-02-17T13:58:23Z</dcterms:modified>
</cp:coreProperties>
</file>